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1328"/>
  <workbookPr codeName="ThisWorkbook" autoCompressPictures="0"/>
  <mc:AlternateContent xmlns:mc="http://schemas.openxmlformats.org/markup-compatibility/2006">
    <mc:Choice Requires="x15">
      <x15ac:absPath xmlns:x15ac="http://schemas.microsoft.com/office/spreadsheetml/2010/11/ac" url="C:\Users\Manager\Desktop\Study year 25-26\"/>
    </mc:Choice>
  </mc:AlternateContent>
  <xr:revisionPtr revIDLastSave="0" documentId="8_{9CA1BDE4-193C-4EF9-9C55-F4A610F9B94D}" xr6:coauthVersionLast="41" xr6:coauthVersionMax="41" xr10:uidLastSave="{00000000-0000-0000-0000-000000000000}"/>
  <bookViews>
    <workbookView xWindow="-120" yWindow="-120" windowWidth="29040" windowHeight="15720" tabRatio="788" xr2:uid="{00000000-000D-0000-FFFF-FFFF00000000}"/>
  </bookViews>
  <sheets>
    <sheet name="Calendar" sheetId="14" r:id="rId1"/>
  </sheets>
  <definedNames>
    <definedName name="Calendar10Month">Calendar!#REF!</definedName>
    <definedName name="Calendar10MonthOption">MATCH(Calendar10Month,Months,0)</definedName>
    <definedName name="Calendar10Year">Calendar!#REF!</definedName>
    <definedName name="Calendar11Month">Calendar!#REF!</definedName>
    <definedName name="Calendar11MonthOption">MATCH(Calendar11Month,Months,0)</definedName>
    <definedName name="Calendar11Year">Calendar!#REF!</definedName>
    <definedName name="Calendar12Month">Calendar!#REF!</definedName>
    <definedName name="Calendar12MonthOption">MATCH(Calendar12Month,Months,0)</definedName>
    <definedName name="Calendar12Year">Calendar!#REF!</definedName>
    <definedName name="Calendar1Month">Calendar!$C$1</definedName>
    <definedName name="Calendar1MonthOption">MATCH(Calendar1Month,Months,0)</definedName>
    <definedName name="Calendar1Year">Calendar!$B$1</definedName>
    <definedName name="Calendar2Month">Calendar!$C$15</definedName>
    <definedName name="Calendar2MonthOption">MATCH(Calendar2Month,Months,0)</definedName>
    <definedName name="Calendar2Year">Calendar!$B$15</definedName>
    <definedName name="Calendar3Month">Calendar!$C$29</definedName>
    <definedName name="Calendar3MonthOption">MATCH(Calendar3Month,Months,0)</definedName>
    <definedName name="Calendar3Year">Calendar!$B$29</definedName>
    <definedName name="Calendar4Month">Calendar!$C$43</definedName>
    <definedName name="Calendar4MonthOption">MATCH(Calendar4Month,Months,0)</definedName>
    <definedName name="Calendar4Year">Calendar!$B$43</definedName>
    <definedName name="Calendar5Month">Calendar!$C$57</definedName>
    <definedName name="Calendar5MonthOption">MATCH(Calendar5Month,Months,0)</definedName>
    <definedName name="Calendar5Year">Calendar!$B$57</definedName>
    <definedName name="Calendar6Month">Calendar!$C$71</definedName>
    <definedName name="Calendar6MonthOption">MATCH(Calendar6Month,Months,0)</definedName>
    <definedName name="Calendar6Year">Calendar!$B$71</definedName>
    <definedName name="Calendar7Month">Calendar!$C$85</definedName>
    <definedName name="Calendar7MonthOption">MATCH(Calendar7Month,Months,0)</definedName>
    <definedName name="Calendar7Year">Calendar!$B$85</definedName>
    <definedName name="Calendar8Month">Calendar!$C$99</definedName>
    <definedName name="Calendar8MonthOption">MATCH(Calendar8Month,Months,0)</definedName>
    <definedName name="Calendar8Year">Calendar!$B$99</definedName>
    <definedName name="Calendar9Month">Calendar!#REF!</definedName>
    <definedName name="Calendar9MonthOption">MATCH(Calendar9Month,Months,0)</definedName>
    <definedName name="Calendar9Year">Calendar!#REF!</definedName>
    <definedName name="ColumnTitleRegion1..H12.1">Calendar!$B$2</definedName>
    <definedName name="ColumnTitleRegion10..H54.1">Calendar!$B$44</definedName>
    <definedName name="ColumnTitleRegion11..C56.1">Calendar!$B$44</definedName>
    <definedName name="ColumnTitleRegion12..D56.1">Calendar!$D$55</definedName>
    <definedName name="ColumnTitleRegion13..H68.1">Calendar!$B$58</definedName>
    <definedName name="ColumnTitleRegion14..C70.1">Calendar!$B$58</definedName>
    <definedName name="ColumnTitleRegion15..D70.1">Calendar!$D$69</definedName>
    <definedName name="ColumnTitleRegion16..H82.1">Calendar!$B$72</definedName>
    <definedName name="ColumnTitleRegion17..C84.1">Calendar!$B$72</definedName>
    <definedName name="ColumnTitleRegion18..D84.1">Calendar!$D$83</definedName>
    <definedName name="ColumnTitleRegion19..H96.1">Calendar!$B$86</definedName>
    <definedName name="ColumnTitleRegion2..C14.1">Calendar!$B$2</definedName>
    <definedName name="ColumnTitleRegion20..C98.1">Calendar!$B$86</definedName>
    <definedName name="ColumnTitleRegion21..D98.1">Calendar!$D$97</definedName>
    <definedName name="ColumnTitleRegion22..H110.1">Calendar!$B$100</definedName>
    <definedName name="ColumnTitleRegion23..C112.1">Calendar!$B$100</definedName>
    <definedName name="ColumnTitleRegion24..D112.1">Calendar!$D$111</definedName>
    <definedName name="ColumnTitleRegion25..H124.1">Calendar!#REF!</definedName>
    <definedName name="ColumnTitleRegion26..C126.1">Calendar!#REF!</definedName>
    <definedName name="ColumnTitleRegion27..D126.1">Calendar!#REF!</definedName>
    <definedName name="ColumnTitleRegion28..H138.1">Calendar!#REF!</definedName>
    <definedName name="ColumnTitleRegion29..C140.1">Calendar!#REF!</definedName>
    <definedName name="ColumnTitleRegion3..D14.1">Calendar!$D$13</definedName>
    <definedName name="ColumnTitleRegion30..D140.1">Calendar!#REF!</definedName>
    <definedName name="ColumnTitleRegion31..H152.1">Calendar!#REF!</definedName>
    <definedName name="ColumnTitleRegion32..C154.1">Calendar!#REF!</definedName>
    <definedName name="ColumnTitleRegion33..D154.1">Calendar!#REF!</definedName>
    <definedName name="ColumnTitleRegion34..H166.1">Calendar!#REF!</definedName>
    <definedName name="ColumnTitleRegion35..C168.1">Calendar!#REF!</definedName>
    <definedName name="ColumnTitleRegion36..D168.1">Calendar!#REF!</definedName>
    <definedName name="ColumnTitleRegion4..H26.1">Calendar!$B$16</definedName>
    <definedName name="ColumnTitleRegion5..C28.1">Calendar!$B$16</definedName>
    <definedName name="ColumnTitleRegion6..D28.1">Calendar!$D$27</definedName>
    <definedName name="ColumnTitleRegion7..H40.1">Calendar!$B$30</definedName>
    <definedName name="ColumnTitleRegion8..C42.1">Calendar!$B$30</definedName>
    <definedName name="ColumnTitleRegion9..D42.1">Calendar!$D$41</definedName>
    <definedName name="Days">{0,1,2,3,4,5,6}</definedName>
    <definedName name="Months">{"January","February","March","April","May","June","July","August","September","October","November","December"}</definedName>
    <definedName name="_xlnm.Print_Area" localSheetId="0">Calendar!$B$1:$I$112</definedName>
    <definedName name="WeekdayOption">MATCH(WeekStart,Weekdays,0)+10</definedName>
    <definedName name="Weekdays">{"Monday","Tuesday","Wednesday","Thursday","Friday","Saturday","Sunday"}</definedName>
    <definedName name="WeekStart">Calendar!$B$2</definedName>
    <definedName name="WeekStartValue">IF(WeekStart="Monday",2,1)</definedName>
  </definedNames>
  <calcPr calcId="191029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B3" i="14" l="1" a="1"/>
  <c r="H3" i="14" s="1"/>
  <c r="B15" i="14" l="1"/>
  <c r="B29" i="14" s="1"/>
  <c r="B41" i="14" s="1" a="1"/>
  <c r="B13" i="14" a="1"/>
  <c r="B13" i="14" s="1"/>
  <c r="B11" i="14" a="1"/>
  <c r="G11" i="14" s="1"/>
  <c r="B9" i="14" a="1"/>
  <c r="H9" i="14" s="1"/>
  <c r="B7" i="14" a="1"/>
  <c r="D7" i="14" s="1"/>
  <c r="B5" i="14" a="1"/>
  <c r="F5" i="14" s="1"/>
  <c r="G3" i="14"/>
  <c r="F3" i="14"/>
  <c r="E3" i="14"/>
  <c r="D3" i="14"/>
  <c r="C3" i="14"/>
  <c r="B3" i="14"/>
  <c r="B27" i="14" l="1" a="1"/>
  <c r="B27" i="14" s="1"/>
  <c r="B19" i="14" a="1"/>
  <c r="G19" i="14" s="1"/>
  <c r="B37" i="14" a="1"/>
  <c r="B37" i="14" s="1"/>
  <c r="E5" i="14"/>
  <c r="B21" i="14" a="1"/>
  <c r="H21" i="14" s="1"/>
  <c r="D5" i="14"/>
  <c r="B23" i="14" a="1"/>
  <c r="D23" i="14" s="1"/>
  <c r="B39" i="14" a="1"/>
  <c r="G39" i="14" s="1"/>
  <c r="B25" i="14" a="1"/>
  <c r="E25" i="14" s="1"/>
  <c r="B43" i="14"/>
  <c r="B45" i="14" s="1" a="1"/>
  <c r="B31" i="14" a="1"/>
  <c r="C31" i="14" s="1"/>
  <c r="C11" i="14"/>
  <c r="D11" i="14"/>
  <c r="B11" i="14"/>
  <c r="C13" i="14"/>
  <c r="F11" i="14"/>
  <c r="B17" i="14" a="1"/>
  <c r="E17" i="14" s="1"/>
  <c r="G5" i="14"/>
  <c r="E11" i="14"/>
  <c r="C7" i="14"/>
  <c r="G9" i="14"/>
  <c r="B7" i="14"/>
  <c r="F9" i="14"/>
  <c r="C5" i="14"/>
  <c r="H7" i="14"/>
  <c r="E9" i="14"/>
  <c r="B5" i="14"/>
  <c r="D9" i="14"/>
  <c r="H5" i="14"/>
  <c r="G7" i="14"/>
  <c r="C9" i="14"/>
  <c r="F7" i="14"/>
  <c r="B9" i="14"/>
  <c r="H11" i="14"/>
  <c r="E7" i="14"/>
  <c r="B35" i="14" a="1"/>
  <c r="B33" i="14" a="1"/>
  <c r="B41" i="14"/>
  <c r="C41" i="14"/>
  <c r="C23" i="14" l="1"/>
  <c r="H23" i="14"/>
  <c r="G23" i="14"/>
  <c r="B23" i="14"/>
  <c r="G21" i="14"/>
  <c r="C21" i="14"/>
  <c r="F21" i="14"/>
  <c r="F23" i="14"/>
  <c r="E21" i="14"/>
  <c r="E23" i="14"/>
  <c r="C27" i="14"/>
  <c r="D21" i="14"/>
  <c r="B57" i="14"/>
  <c r="B69" i="14" s="1" a="1"/>
  <c r="G37" i="14"/>
  <c r="F37" i="14"/>
  <c r="F39" i="14"/>
  <c r="C19" i="14"/>
  <c r="D37" i="14"/>
  <c r="D39" i="14"/>
  <c r="H37" i="14"/>
  <c r="E37" i="14"/>
  <c r="E39" i="14"/>
  <c r="B19" i="14"/>
  <c r="F19" i="14"/>
  <c r="C37" i="14"/>
  <c r="E19" i="14"/>
  <c r="B25" i="14"/>
  <c r="B55" i="14" a="1"/>
  <c r="B55" i="14" s="1"/>
  <c r="D17" i="14"/>
  <c r="H25" i="14"/>
  <c r="D19" i="14"/>
  <c r="B53" i="14" a="1"/>
  <c r="C53" i="14" s="1"/>
  <c r="C17" i="14"/>
  <c r="C39" i="14"/>
  <c r="G25" i="14"/>
  <c r="B51" i="14" a="1"/>
  <c r="F51" i="14" s="1"/>
  <c r="B17" i="14"/>
  <c r="B39" i="14"/>
  <c r="B49" i="14" a="1"/>
  <c r="E49" i="14" s="1"/>
  <c r="H17" i="14"/>
  <c r="H39" i="14"/>
  <c r="B21" i="14"/>
  <c r="B47" i="14" a="1"/>
  <c r="H47" i="14" s="1"/>
  <c r="D25" i="14"/>
  <c r="C25" i="14"/>
  <c r="F25" i="14"/>
  <c r="H19" i="14"/>
  <c r="B31" i="14"/>
  <c r="G31" i="14"/>
  <c r="F31" i="14"/>
  <c r="G17" i="14"/>
  <c r="E31" i="14"/>
  <c r="F17" i="14"/>
  <c r="H31" i="14"/>
  <c r="D31" i="14"/>
  <c r="F33" i="14"/>
  <c r="G33" i="14"/>
  <c r="H33" i="14"/>
  <c r="B33" i="14"/>
  <c r="C33" i="14"/>
  <c r="D33" i="14"/>
  <c r="E33" i="14"/>
  <c r="E35" i="14"/>
  <c r="F35" i="14"/>
  <c r="G35" i="14"/>
  <c r="H35" i="14"/>
  <c r="B35" i="14"/>
  <c r="C35" i="14"/>
  <c r="D35" i="14"/>
  <c r="E45" i="14"/>
  <c r="F45" i="14"/>
  <c r="G45" i="14"/>
  <c r="H45" i="14"/>
  <c r="B45" i="14"/>
  <c r="C45" i="14"/>
  <c r="D45" i="14"/>
  <c r="B65" i="14" l="1" a="1"/>
  <c r="D65" i="14" s="1"/>
  <c r="B61" i="14" a="1"/>
  <c r="G61" i="14" s="1"/>
  <c r="B63" i="14" a="1"/>
  <c r="B63" i="14" s="1"/>
  <c r="B67" i="14" a="1"/>
  <c r="D67" i="14" s="1"/>
  <c r="B59" i="14" a="1"/>
  <c r="C59" i="14" s="1"/>
  <c r="B71" i="14"/>
  <c r="B79" i="14" s="1" a="1"/>
  <c r="D49" i="14"/>
  <c r="C49" i="14"/>
  <c r="B49" i="14"/>
  <c r="G49" i="14"/>
  <c r="F49" i="14"/>
  <c r="G47" i="14"/>
  <c r="G53" i="14"/>
  <c r="D51" i="14"/>
  <c r="H49" i="14"/>
  <c r="F53" i="14"/>
  <c r="B53" i="14"/>
  <c r="E53" i="14"/>
  <c r="C47" i="14"/>
  <c r="B51" i="14"/>
  <c r="B47" i="14"/>
  <c r="H51" i="14"/>
  <c r="D53" i="14"/>
  <c r="C55" i="14"/>
  <c r="F47" i="14"/>
  <c r="E51" i="14"/>
  <c r="H53" i="14"/>
  <c r="E47" i="14"/>
  <c r="D47" i="14"/>
  <c r="C51" i="14"/>
  <c r="G51" i="14"/>
  <c r="B69" i="14"/>
  <c r="C69" i="14"/>
  <c r="B65" i="14" l="1"/>
  <c r="E67" i="14"/>
  <c r="C67" i="14"/>
  <c r="B67" i="14"/>
  <c r="B83" i="14" a="1"/>
  <c r="C83" i="14" s="1"/>
  <c r="H67" i="14"/>
  <c r="F67" i="14"/>
  <c r="B75" i="14" a="1"/>
  <c r="D75" i="14" s="1"/>
  <c r="G67" i="14"/>
  <c r="D61" i="14"/>
  <c r="H59" i="14"/>
  <c r="F65" i="14"/>
  <c r="E65" i="14"/>
  <c r="H65" i="14"/>
  <c r="E59" i="14"/>
  <c r="F61" i="14"/>
  <c r="E61" i="14"/>
  <c r="B77" i="14" a="1"/>
  <c r="E77" i="14" s="1"/>
  <c r="C65" i="14"/>
  <c r="B59" i="14"/>
  <c r="H63" i="14"/>
  <c r="C61" i="14"/>
  <c r="G63" i="14"/>
  <c r="B61" i="14"/>
  <c r="B85" i="14"/>
  <c r="B87" i="14" s="1" a="1"/>
  <c r="G59" i="14"/>
  <c r="F63" i="14"/>
  <c r="B73" i="14" a="1"/>
  <c r="E73" i="14" s="1"/>
  <c r="H61" i="14"/>
  <c r="G65" i="14"/>
  <c r="F59" i="14"/>
  <c r="E63" i="14"/>
  <c r="D63" i="14"/>
  <c r="B81" i="14" a="1"/>
  <c r="E81" i="14" s="1"/>
  <c r="D59" i="14"/>
  <c r="C63" i="14"/>
  <c r="E79" i="14"/>
  <c r="F79" i="14"/>
  <c r="H79" i="14"/>
  <c r="B79" i="14"/>
  <c r="C79" i="14"/>
  <c r="G79" i="14"/>
  <c r="D79" i="14"/>
  <c r="C75" i="14" l="1"/>
  <c r="B75" i="14"/>
  <c r="F75" i="14"/>
  <c r="E75" i="14"/>
  <c r="G75" i="14"/>
  <c r="B83" i="14"/>
  <c r="H75" i="14"/>
  <c r="B99" i="14"/>
  <c r="B103" i="14" s="1" a="1"/>
  <c r="G81" i="14"/>
  <c r="G77" i="14"/>
  <c r="B93" i="14" a="1"/>
  <c r="D93" i="14" s="1"/>
  <c r="B73" i="14"/>
  <c r="B81" i="14"/>
  <c r="B77" i="14"/>
  <c r="B91" i="14" a="1"/>
  <c r="G91" i="14" s="1"/>
  <c r="H73" i="14"/>
  <c r="H81" i="14"/>
  <c r="H77" i="14"/>
  <c r="D73" i="14"/>
  <c r="D81" i="14"/>
  <c r="D77" i="14"/>
  <c r="B89" i="14" a="1"/>
  <c r="F89" i="14" s="1"/>
  <c r="C73" i="14"/>
  <c r="C81" i="14"/>
  <c r="C77" i="14"/>
  <c r="B97" i="14" a="1"/>
  <c r="B97" i="14" s="1"/>
  <c r="G73" i="14"/>
  <c r="F81" i="14"/>
  <c r="F77" i="14"/>
  <c r="B95" i="14" a="1"/>
  <c r="E95" i="14" s="1"/>
  <c r="F73" i="14"/>
  <c r="H87" i="14"/>
  <c r="B87" i="14"/>
  <c r="D87" i="14"/>
  <c r="E87" i="14"/>
  <c r="F87" i="14"/>
  <c r="G87" i="14"/>
  <c r="C87" i="14"/>
  <c r="E89" i="14" l="1"/>
  <c r="D89" i="14"/>
  <c r="B109" i="14" a="1"/>
  <c r="D109" i="14" s="1"/>
  <c r="C89" i="14"/>
  <c r="B111" i="14" a="1"/>
  <c r="B111" i="14" s="1"/>
  <c r="B101" i="14" a="1"/>
  <c r="C101" i="14" s="1"/>
  <c r="B107" i="14" a="1"/>
  <c r="B107" i="14" s="1"/>
  <c r="B105" i="14" a="1"/>
  <c r="B105" i="14" s="1"/>
  <c r="H93" i="14"/>
  <c r="C97" i="14"/>
  <c r="F93" i="14"/>
  <c r="B93" i="14"/>
  <c r="F91" i="14"/>
  <c r="B95" i="14"/>
  <c r="B91" i="14"/>
  <c r="H89" i="14"/>
  <c r="C93" i="14"/>
  <c r="D95" i="14"/>
  <c r="E91" i="14"/>
  <c r="D91" i="14"/>
  <c r="B89" i="14"/>
  <c r="H95" i="14"/>
  <c r="H91" i="14"/>
  <c r="C95" i="14"/>
  <c r="G93" i="14"/>
  <c r="G95" i="14"/>
  <c r="C91" i="14"/>
  <c r="G89" i="14"/>
  <c r="F95" i="14"/>
  <c r="E93" i="14"/>
  <c r="E103" i="14"/>
  <c r="F103" i="14"/>
  <c r="H103" i="14"/>
  <c r="B103" i="14"/>
  <c r="C103" i="14"/>
  <c r="D103" i="14"/>
  <c r="G103" i="14"/>
  <c r="B101" i="14" l="1"/>
  <c r="H101" i="14"/>
  <c r="F109" i="14"/>
  <c r="E109" i="14"/>
  <c r="C111" i="14"/>
  <c r="C109" i="14"/>
  <c r="B109" i="14"/>
  <c r="H109" i="14"/>
  <c r="G109" i="14"/>
  <c r="D101" i="14"/>
  <c r="F101" i="14"/>
  <c r="E101" i="14"/>
  <c r="G101" i="14"/>
  <c r="H107" i="14"/>
  <c r="H105" i="14"/>
  <c r="F107" i="14"/>
  <c r="G107" i="14"/>
  <c r="D107" i="14"/>
  <c r="F105" i="14"/>
  <c r="E107" i="14"/>
  <c r="E105" i="14"/>
  <c r="D105" i="14"/>
  <c r="G105" i="14"/>
  <c r="C107" i="14"/>
  <c r="C105" i="14"/>
</calcChain>
</file>

<file path=xl/sharedStrings.xml><?xml version="1.0" encoding="utf-8"?>
<sst xmlns="http://schemas.openxmlformats.org/spreadsheetml/2006/main" count="161" uniqueCount="44">
  <si>
    <t>Notes:</t>
  </si>
  <si>
    <t>MONDAY</t>
  </si>
  <si>
    <t>October</t>
  </si>
  <si>
    <t>November</t>
  </si>
  <si>
    <t>TUESDAY</t>
  </si>
  <si>
    <t>WEDNESDAY</t>
  </si>
  <si>
    <t>THURSDAY</t>
  </si>
  <si>
    <t>FRIDAY</t>
  </si>
  <si>
    <t>SATURDAY</t>
  </si>
  <si>
    <t>SUNDAY</t>
  </si>
  <si>
    <t>December</t>
  </si>
  <si>
    <t>January</t>
  </si>
  <si>
    <t>February</t>
  </si>
  <si>
    <t>March</t>
  </si>
  <si>
    <t>APRIL</t>
  </si>
  <si>
    <t>May</t>
  </si>
  <si>
    <t>Opening Reception 16.00 at ESD</t>
  </si>
  <si>
    <r>
      <rPr>
        <b/>
        <sz val="10"/>
        <color theme="1"/>
        <rFont val="Trebuchet MS"/>
        <family val="2"/>
        <charset val="186"/>
        <scheme val="minor"/>
      </rPr>
      <t>Paul Meerts</t>
    </r>
    <r>
      <rPr>
        <sz val="10"/>
        <color theme="1"/>
        <rFont val="Trebuchet MS"/>
        <family val="2"/>
        <charset val="186"/>
        <scheme val="minor"/>
      </rPr>
      <t xml:space="preserve"> International Negotiations</t>
    </r>
  </si>
  <si>
    <r>
      <rPr>
        <b/>
        <sz val="10"/>
        <color theme="1"/>
        <rFont val="Trebuchet MS"/>
        <family val="2"/>
        <charset val="186"/>
        <scheme val="minor"/>
      </rPr>
      <t>Martin Brown</t>
    </r>
    <r>
      <rPr>
        <sz val="10"/>
        <color theme="1"/>
        <rFont val="Trebuchet MS"/>
        <family val="2"/>
        <charset val="186"/>
        <scheme val="minor"/>
      </rPr>
      <t xml:space="preserve"> International Relations</t>
    </r>
  </si>
  <si>
    <r>
      <t xml:space="preserve">Toni Čerkez       </t>
    </r>
    <r>
      <rPr>
        <sz val="10"/>
        <color theme="1"/>
        <rFont val="Trebuchet MS"/>
        <family val="2"/>
        <charset val="186"/>
        <scheme val="minor"/>
      </rPr>
      <t xml:space="preserve">   AI and International Politics</t>
    </r>
  </si>
  <si>
    <r>
      <rPr>
        <b/>
        <sz val="10"/>
        <color theme="1"/>
        <rFont val="Trebuchet MS"/>
        <family val="2"/>
        <charset val="186"/>
        <scheme val="minor"/>
      </rPr>
      <t>Meelis Kitsing</t>
    </r>
    <r>
      <rPr>
        <sz val="10"/>
        <color theme="1"/>
        <rFont val="Trebuchet MS"/>
        <family val="2"/>
        <charset val="186"/>
        <scheme val="minor"/>
      </rPr>
      <t xml:space="preserve"> International Economics</t>
    </r>
  </si>
  <si>
    <r>
      <rPr>
        <b/>
        <sz val="10"/>
        <color theme="1"/>
        <rFont val="Trebuchet MS"/>
        <family val="2"/>
        <charset val="186"/>
        <scheme val="minor"/>
      </rPr>
      <t>Merle Maigre</t>
    </r>
    <r>
      <rPr>
        <sz val="10"/>
        <color theme="1"/>
        <rFont val="Trebuchet MS"/>
        <family val="2"/>
        <charset val="186"/>
        <scheme val="minor"/>
      </rPr>
      <t xml:space="preserve"> Cybersecurity</t>
    </r>
  </si>
  <si>
    <r>
      <t xml:space="preserve">Shota Gvineria </t>
    </r>
    <r>
      <rPr>
        <b/>
        <sz val="10"/>
        <color theme="1"/>
        <rFont val="Trebuchet MS"/>
        <family val="2"/>
        <charset val="186"/>
        <scheme val="minor"/>
      </rPr>
      <t>Cyberspace</t>
    </r>
  </si>
  <si>
    <r>
      <rPr>
        <b/>
        <sz val="10"/>
        <color theme="1"/>
        <rFont val="Trebuchet MS"/>
        <family val="2"/>
        <charset val="186"/>
        <scheme val="minor"/>
      </rPr>
      <t xml:space="preserve">Hele Karilaid </t>
    </r>
    <r>
      <rPr>
        <sz val="10"/>
        <color theme="1"/>
        <rFont val="Trebuchet MS"/>
        <family val="2"/>
        <charset val="186"/>
        <scheme val="minor"/>
      </rPr>
      <t>Economic Diplomacy</t>
    </r>
  </si>
  <si>
    <r>
      <rPr>
        <b/>
        <sz val="10"/>
        <color theme="1"/>
        <rFont val="Trebuchet MS"/>
        <family val="2"/>
        <charset val="186"/>
        <scheme val="minor"/>
      </rPr>
      <t>René Värk</t>
    </r>
    <r>
      <rPr>
        <sz val="10"/>
        <color theme="1"/>
        <rFont val="Trebuchet MS"/>
        <family val="2"/>
        <charset val="186"/>
        <scheme val="minor"/>
      </rPr>
      <t xml:space="preserve"> International Law</t>
    </r>
  </si>
  <si>
    <t>Estonian Independence Day</t>
  </si>
  <si>
    <t>HOLIDAY</t>
  </si>
  <si>
    <r>
      <rPr>
        <b/>
        <sz val="10"/>
        <color theme="1"/>
        <rFont val="Trebuchet MS"/>
        <family val="2"/>
        <charset val="186"/>
        <scheme val="minor"/>
      </rPr>
      <t>Stefano Braghiroli</t>
    </r>
    <r>
      <rPr>
        <sz val="10"/>
        <color theme="1"/>
        <rFont val="Trebuchet MS"/>
        <family val="2"/>
        <charset val="186"/>
        <scheme val="minor"/>
      </rPr>
      <t xml:space="preserve"> EU History</t>
    </r>
  </si>
  <si>
    <r>
      <rPr>
        <b/>
        <sz val="10"/>
        <color theme="1"/>
        <rFont val="Trebuchet MS"/>
        <family val="2"/>
        <charset val="186"/>
        <scheme val="minor"/>
      </rPr>
      <t>Tomas Jermalavičius</t>
    </r>
    <r>
      <rPr>
        <sz val="10"/>
        <color theme="1"/>
        <rFont val="Trebuchet MS"/>
        <family val="2"/>
        <charset val="186"/>
        <scheme val="minor"/>
      </rPr>
      <t xml:space="preserve"> Terrorism and Hybrid Warfare </t>
    </r>
  </si>
  <si>
    <r>
      <t xml:space="preserve">Taavi Toom   </t>
    </r>
    <r>
      <rPr>
        <sz val="10"/>
        <color theme="1"/>
        <rFont val="Trebuchet MS"/>
        <family val="2"/>
        <charset val="186"/>
        <scheme val="minor"/>
      </rPr>
      <t xml:space="preserve"> Foreign Policy Analysis</t>
    </r>
  </si>
  <si>
    <r>
      <rPr>
        <b/>
        <sz val="10"/>
        <color theme="1"/>
        <rFont val="Trebuchet MS"/>
        <family val="2"/>
        <charset val="186"/>
        <scheme val="minor"/>
      </rPr>
      <t>Ivo Juurvee</t>
    </r>
    <r>
      <rPr>
        <sz val="10"/>
        <color theme="1"/>
        <rFont val="Trebuchet MS"/>
        <family val="2"/>
        <charset val="186"/>
        <scheme val="minor"/>
      </rPr>
      <t xml:space="preserve"> Intelligence and Counterintelligence</t>
    </r>
  </si>
  <si>
    <r>
      <rPr>
        <b/>
        <sz val="10"/>
        <color theme="1"/>
        <rFont val="Trebuchet MS"/>
        <family val="2"/>
        <charset val="186"/>
        <scheme val="minor"/>
      </rPr>
      <t xml:space="preserve">Taavi Toom </t>
    </r>
    <r>
      <rPr>
        <sz val="10"/>
        <color theme="1"/>
        <rFont val="Trebuchet MS"/>
        <family val="2"/>
        <charset val="186"/>
        <scheme val="minor"/>
      </rPr>
      <t xml:space="preserve">     Public and Digital Diplomacy</t>
    </r>
  </si>
  <si>
    <r>
      <rPr>
        <b/>
        <sz val="10"/>
        <color theme="1"/>
        <rFont val="Trebuchet MS"/>
        <family val="2"/>
        <charset val="186"/>
        <scheme val="minor"/>
      </rPr>
      <t xml:space="preserve">Wolfgang Mühlberger      </t>
    </r>
    <r>
      <rPr>
        <sz val="10"/>
        <color theme="1"/>
        <rFont val="Trebuchet MS"/>
        <family val="2"/>
        <charset val="186"/>
        <scheme val="minor"/>
      </rPr>
      <t xml:space="preserve"> MENA</t>
    </r>
  </si>
  <si>
    <r>
      <rPr>
        <b/>
        <sz val="10"/>
        <color theme="1"/>
        <rFont val="Trebuchet MS"/>
        <family val="2"/>
        <charset val="186"/>
        <scheme val="minor"/>
      </rPr>
      <t xml:space="preserve">Michael Roberts </t>
    </r>
    <r>
      <rPr>
        <sz val="10"/>
        <color theme="1"/>
        <rFont val="Trebuchet MS"/>
        <family val="2"/>
        <charset val="186"/>
        <scheme val="minor"/>
      </rPr>
      <t>Diplomatic Skills</t>
    </r>
  </si>
  <si>
    <t>Meeting at Stenbock House 15.00</t>
  </si>
  <si>
    <t>Meeting with the US Chargé Matt Wall ESD 15.30</t>
  </si>
  <si>
    <r>
      <rPr>
        <b/>
        <sz val="10"/>
        <color theme="1"/>
        <rFont val="Trebuchet MS"/>
        <family val="2"/>
        <charset val="186"/>
        <scheme val="minor"/>
      </rPr>
      <t xml:space="preserve">Riina Aasma    </t>
    </r>
    <r>
      <rPr>
        <sz val="10"/>
        <color theme="1"/>
        <rFont val="Trebuchet MS"/>
        <family val="2"/>
        <charset val="186"/>
        <scheme val="minor"/>
      </rPr>
      <t xml:space="preserve"> Protocol &amp; Etiquette</t>
    </r>
  </si>
  <si>
    <r>
      <t xml:space="preserve">Louis Wierenga  </t>
    </r>
    <r>
      <rPr>
        <sz val="10"/>
        <color theme="1"/>
        <rFont val="Trebuchet MS"/>
        <family val="2"/>
        <charset val="186"/>
        <scheme val="minor"/>
      </rPr>
      <t>The Security Environment in the AP</t>
    </r>
  </si>
  <si>
    <r>
      <rPr>
        <b/>
        <sz val="10"/>
        <color theme="1"/>
        <rFont val="Trebuchet MS"/>
        <family val="2"/>
        <charset val="186"/>
        <scheme val="minor"/>
      </rPr>
      <t xml:space="preserve">Hannes Rumm </t>
    </r>
    <r>
      <rPr>
        <sz val="10"/>
        <color theme="1"/>
        <rFont val="Trebuchet MS"/>
        <family val="2"/>
        <charset val="186"/>
        <scheme val="minor"/>
      </rPr>
      <t>Media and Public Speaking</t>
    </r>
  </si>
  <si>
    <r>
      <rPr>
        <b/>
        <sz val="10"/>
        <color theme="1"/>
        <rFont val="Trebuchet MS"/>
        <family val="2"/>
        <charset val="186"/>
        <scheme val="minor"/>
      </rPr>
      <t>Nele Loorents</t>
    </r>
    <r>
      <rPr>
        <sz val="10"/>
        <color theme="1"/>
        <rFont val="Trebuchet MS"/>
        <family val="2"/>
        <charset val="186"/>
        <scheme val="minor"/>
      </rPr>
      <t xml:space="preserve">    Current Baltic Security Issues</t>
    </r>
  </si>
  <si>
    <r>
      <rPr>
        <b/>
        <sz val="10"/>
        <color theme="1"/>
        <rFont val="Trebuchet MS"/>
        <family val="2"/>
        <charset val="186"/>
        <scheme val="minor"/>
      </rPr>
      <t xml:space="preserve">Nele Loorents  </t>
    </r>
    <r>
      <rPr>
        <sz val="10"/>
        <color theme="1"/>
        <rFont val="Trebuchet MS"/>
        <family val="2"/>
        <charset val="186"/>
        <scheme val="minor"/>
      </rPr>
      <t xml:space="preserve">  Current Baltic Security Issues</t>
    </r>
  </si>
  <si>
    <r>
      <rPr>
        <b/>
        <sz val="10"/>
        <color theme="1"/>
        <rFont val="Trebuchet MS"/>
        <family val="2"/>
        <charset val="186"/>
        <scheme val="minor"/>
      </rPr>
      <t xml:space="preserve">Nele Loorents </t>
    </r>
    <r>
      <rPr>
        <sz val="10"/>
        <color theme="1"/>
        <rFont val="Trebuchet MS"/>
        <family val="2"/>
        <charset val="186"/>
        <scheme val="minor"/>
      </rPr>
      <t xml:space="preserve">   Current Baltic Security Issues</t>
    </r>
  </si>
  <si>
    <t>GRADUATION    (TBC)</t>
  </si>
  <si>
    <r>
      <rPr>
        <b/>
        <sz val="11"/>
        <color theme="1"/>
        <rFont val="Trebuchet MS"/>
        <family val="2"/>
        <charset val="186"/>
        <scheme val="minor"/>
      </rPr>
      <t>Ivo Juurvee</t>
    </r>
    <r>
      <rPr>
        <sz val="11"/>
        <color theme="1"/>
        <rFont val="Trebuchet MS"/>
        <family val="2"/>
        <charset val="186"/>
        <scheme val="minor"/>
      </rPr>
      <t xml:space="preserve"> Intelligence and Counterintelligence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</si>
</sst>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"/>
  </numFmts>
  <fonts count="25" x14ac:knownFonts="1">
    <font>
      <sz val="11"/>
      <name val="Trebuchet MS"/>
      <family val="2"/>
      <scheme val="minor"/>
    </font>
    <font>
      <sz val="11"/>
      <color theme="1"/>
      <name val="Trebuchet MS"/>
      <family val="2"/>
      <charset val="186"/>
      <scheme val="minor"/>
    </font>
    <font>
      <sz val="11"/>
      <color theme="1"/>
      <name val="Trebuchet MS"/>
      <family val="2"/>
      <charset val="186"/>
      <scheme val="minor"/>
    </font>
    <font>
      <sz val="11"/>
      <color theme="1"/>
      <name val="Trebuchet MS"/>
      <family val="2"/>
      <scheme val="minor"/>
    </font>
    <font>
      <sz val="8"/>
      <name val="Arial"/>
      <family val="2"/>
    </font>
    <font>
      <sz val="10"/>
      <name val="Century Gothic"/>
      <family val="2"/>
    </font>
    <font>
      <b/>
      <sz val="11"/>
      <color theme="0"/>
      <name val="Trebuchet MS"/>
      <family val="2"/>
      <scheme val="minor"/>
    </font>
    <font>
      <b/>
      <sz val="14"/>
      <color theme="0"/>
      <name val="Trebuchet MS"/>
      <family val="2"/>
      <scheme val="minor"/>
    </font>
    <font>
      <b/>
      <sz val="28"/>
      <color theme="0"/>
      <name val="Arial"/>
      <family val="2"/>
      <scheme val="major"/>
    </font>
    <font>
      <sz val="36"/>
      <color theme="4" tint="-0.24994659260841701"/>
      <name val="Trebuchet MS"/>
      <family val="2"/>
      <scheme val="minor"/>
    </font>
    <font>
      <b/>
      <sz val="11"/>
      <color theme="3"/>
      <name val="Arial"/>
      <family val="2"/>
      <scheme val="major"/>
    </font>
    <font>
      <sz val="16"/>
      <color theme="1"/>
      <name val="Trebuchet MS"/>
      <family val="2"/>
      <scheme val="minor"/>
    </font>
    <font>
      <b/>
      <sz val="11"/>
      <color theme="0"/>
      <name val="Arial"/>
      <family val="2"/>
      <scheme val="major"/>
    </font>
    <font>
      <sz val="11"/>
      <name val="Trebuchet MS"/>
      <family val="2"/>
      <scheme val="minor"/>
    </font>
    <font>
      <sz val="11"/>
      <color theme="1"/>
      <name val="Arial"/>
      <family val="2"/>
      <scheme val="major"/>
    </font>
    <font>
      <sz val="11"/>
      <color indexed="63"/>
      <name val="Trebuchet MS"/>
      <family val="2"/>
      <scheme val="minor"/>
    </font>
    <font>
      <b/>
      <sz val="11"/>
      <color theme="1"/>
      <name val="Trebuchet MS"/>
      <family val="2"/>
      <scheme val="minor"/>
    </font>
    <font>
      <i/>
      <sz val="11"/>
      <color theme="3" tint="-0.24994659260841701"/>
      <name val="Trebuchet MS"/>
      <family val="2"/>
      <scheme val="minor"/>
    </font>
    <font>
      <b/>
      <sz val="11"/>
      <color rgb="FFFF0000"/>
      <name val="Trebuchet MS"/>
      <family val="2"/>
      <charset val="186"/>
      <scheme val="minor"/>
    </font>
    <font>
      <b/>
      <sz val="10"/>
      <color theme="1"/>
      <name val="Trebuchet MS"/>
      <family val="2"/>
      <charset val="186"/>
      <scheme val="minor"/>
    </font>
    <font>
      <sz val="10"/>
      <color theme="1"/>
      <name val="Trebuchet MS"/>
      <family val="2"/>
      <charset val="186"/>
      <scheme val="minor"/>
    </font>
    <font>
      <b/>
      <sz val="10"/>
      <color rgb="FFFF0000"/>
      <name val="Trebuchet MS"/>
      <family val="2"/>
      <charset val="186"/>
      <scheme val="minor"/>
    </font>
    <font>
      <b/>
      <sz val="11"/>
      <color rgb="FFFF0000"/>
      <name val="Arial"/>
      <family val="2"/>
      <charset val="186"/>
      <scheme val="major"/>
    </font>
    <font>
      <b/>
      <sz val="11"/>
      <color rgb="FFFA7D00"/>
      <name val="Trebuchet MS"/>
      <family val="2"/>
      <charset val="186"/>
      <scheme val="minor"/>
    </font>
    <font>
      <b/>
      <sz val="11"/>
      <color theme="1"/>
      <name val="Trebuchet MS"/>
      <family val="2"/>
      <charset val="186"/>
      <scheme val="minor"/>
    </font>
  </fonts>
  <fills count="12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/>
      </patternFill>
    </fill>
    <fill>
      <patternFill patternType="solid">
        <fgColor theme="8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7" tint="-0.499984740745262"/>
        <bgColor indexed="64"/>
      </patternFill>
    </fill>
    <fill>
      <patternFill patternType="solid">
        <fgColor rgb="FFFFFFCC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rgb="FFF2F2F2"/>
      </patternFill>
    </fill>
  </fills>
  <borders count="19">
    <border>
      <left/>
      <right/>
      <top/>
      <bottom/>
      <diagonal/>
    </border>
    <border>
      <left style="thin">
        <color theme="4" tint="0.39994506668294322"/>
      </left>
      <right style="thin">
        <color theme="4" tint="0.39994506668294322"/>
      </right>
      <top style="thin">
        <color theme="4" tint="0.39994506668294322"/>
      </top>
      <bottom style="thin">
        <color theme="4" tint="0.39994506668294322"/>
      </bottom>
      <diagonal/>
    </border>
    <border>
      <left style="thick">
        <color theme="1" tint="0.499984740745262"/>
      </left>
      <right style="thick">
        <color theme="1" tint="0.499984740745262"/>
      </right>
      <top style="thick">
        <color theme="1" tint="0.499984740745262"/>
      </top>
      <bottom style="thick">
        <color theme="1" tint="0.499984740745262"/>
      </bottom>
      <diagonal/>
    </border>
    <border>
      <left/>
      <right style="thick">
        <color theme="0"/>
      </right>
      <top/>
      <bottom/>
      <diagonal/>
    </border>
    <border>
      <left/>
      <right style="thin">
        <color theme="0" tint="-0.14996795556505021"/>
      </right>
      <top/>
      <bottom/>
      <diagonal/>
    </border>
    <border>
      <left style="thin">
        <color theme="0" tint="-0.14996795556505021"/>
      </left>
      <right/>
      <top style="thin">
        <color theme="0" tint="-0.14993743705557422"/>
      </top>
      <bottom/>
      <diagonal/>
    </border>
    <border>
      <left/>
      <right style="thin">
        <color theme="0" tint="-0.14993743705557422"/>
      </right>
      <top style="thin">
        <color theme="0" tint="-0.14996795556505021"/>
      </top>
      <bottom/>
      <diagonal/>
    </border>
    <border>
      <left style="thin">
        <color theme="3" tint="0.39994506668294322"/>
      </left>
      <right style="thin">
        <color theme="3" tint="0.39994506668294322"/>
      </right>
      <top style="thin">
        <color theme="3" tint="0.39994506668294322"/>
      </top>
      <bottom style="thin">
        <color theme="3" tint="0.39994506668294322"/>
      </bottom>
      <diagonal/>
    </border>
    <border>
      <left/>
      <right/>
      <top style="thin">
        <color theme="4" tint="-0.24994659260841701"/>
      </top>
      <bottom style="double">
        <color theme="4" tint="-0.2499465926084170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theme="0" tint="-0.14993743705557422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theme="0" tint="-0.14993743705557422"/>
      </left>
      <right/>
      <top style="thin">
        <color indexed="64"/>
      </top>
      <bottom/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</borders>
  <cellStyleXfs count="18">
    <xf numFmtId="0" fontId="0" fillId="0" borderId="0" applyFill="0" applyBorder="0" applyProtection="0"/>
    <xf numFmtId="0" fontId="15" fillId="3" borderId="0" applyNumberFormat="0" applyBorder="0" applyAlignment="0" applyProtection="0"/>
    <xf numFmtId="0" fontId="9" fillId="0" borderId="0" applyNumberFormat="0" applyFill="0" applyProtection="0">
      <alignment horizontal="left" indent="3"/>
    </xf>
    <xf numFmtId="0" fontId="6" fillId="4" borderId="1" applyNumberFormat="0" applyAlignment="0" applyProtection="0"/>
    <xf numFmtId="0" fontId="7" fillId="5" borderId="2" applyNumberFormat="0" applyProtection="0">
      <alignment vertical="center"/>
    </xf>
    <xf numFmtId="164" fontId="11" fillId="0" borderId="6" applyFill="0" applyProtection="0">
      <alignment horizontal="left" vertical="center" wrapText="1" indent="1"/>
    </xf>
    <xf numFmtId="164" fontId="14" fillId="0" borderId="4" applyFill="0" applyProtection="0">
      <alignment horizontal="left" vertical="top" wrapText="1" indent="1"/>
    </xf>
    <xf numFmtId="164" fontId="3" fillId="0" borderId="0" applyNumberFormat="0" applyFill="0" applyProtection="0">
      <alignment horizontal="left" vertical="top" wrapText="1" indent="1"/>
    </xf>
    <xf numFmtId="164" fontId="13" fillId="0" borderId="5" applyNumberFormat="0" applyFill="0" applyProtection="0">
      <alignment horizontal="left" vertical="center" wrapText="1" indent="1"/>
    </xf>
    <xf numFmtId="0" fontId="8" fillId="6" borderId="0" applyNumberFormat="0" applyBorder="0" applyProtection="0">
      <alignment horizontal="center"/>
    </xf>
    <xf numFmtId="0" fontId="12" fillId="7" borderId="3" applyNumberFormat="0" applyProtection="0">
      <alignment horizontal="left" vertical="center" indent="1"/>
    </xf>
    <xf numFmtId="0" fontId="12" fillId="6" borderId="3" applyNumberFormat="0" applyProtection="0">
      <alignment horizontal="left" indent="1"/>
    </xf>
    <xf numFmtId="0" fontId="10" fillId="0" borderId="0" applyNumberFormat="0" applyFill="0" applyBorder="0" applyAlignment="0" applyProtection="0"/>
    <xf numFmtId="0" fontId="13" fillId="8" borderId="7" applyNumberFormat="0" applyFont="0" applyAlignment="0" applyProtection="0"/>
    <xf numFmtId="0" fontId="17" fillId="0" borderId="0" applyNumberFormat="0" applyFill="0" applyBorder="0" applyAlignment="0" applyProtection="0"/>
    <xf numFmtId="0" fontId="16" fillId="0" borderId="8" applyNumberFormat="0" applyFill="0" applyAlignment="0" applyProtection="0"/>
    <xf numFmtId="0" fontId="2" fillId="9" borderId="0" applyNumberFormat="0" applyBorder="0" applyAlignment="0" applyProtection="0"/>
    <xf numFmtId="0" fontId="23" fillId="11" borderId="18" applyNumberFormat="0" applyAlignment="0" applyProtection="0"/>
  </cellStyleXfs>
  <cellXfs count="51">
    <xf numFmtId="0" fontId="0" fillId="0" borderId="0" xfId="0"/>
    <xf numFmtId="0" fontId="8" fillId="6" borderId="0" xfId="9">
      <alignment horizontal="center"/>
    </xf>
    <xf numFmtId="0" fontId="0" fillId="2" borderId="0" xfId="0" applyFill="1"/>
    <xf numFmtId="0" fontId="5" fillId="0" borderId="0" xfId="0" applyFont="1"/>
    <xf numFmtId="0" fontId="12" fillId="7" borderId="3" xfId="10" applyAlignment="1">
      <alignment horizontal="left" vertical="center" indent="1"/>
    </xf>
    <xf numFmtId="0" fontId="12" fillId="6" borderId="3" xfId="11" applyAlignment="1">
      <alignment horizontal="left" vertical="center" indent="1"/>
    </xf>
    <xf numFmtId="0" fontId="0" fillId="2" borderId="0" xfId="0" applyFill="1" applyBorder="1"/>
    <xf numFmtId="0" fontId="14" fillId="0" borderId="9" xfId="6" applyNumberFormat="1" applyFill="1" applyBorder="1">
      <alignment horizontal="left" vertical="top" wrapText="1" indent="1"/>
    </xf>
    <xf numFmtId="164" fontId="11" fillId="0" borderId="9" xfId="5" applyFill="1" applyBorder="1">
      <alignment horizontal="left" vertical="center" wrapText="1" indent="1"/>
    </xf>
    <xf numFmtId="164" fontId="11" fillId="0" borderId="10" xfId="5" applyFill="1" applyBorder="1">
      <alignment horizontal="left" vertical="center" wrapText="1" indent="1"/>
    </xf>
    <xf numFmtId="0" fontId="8" fillId="6" borderId="9" xfId="9" applyBorder="1">
      <alignment horizontal="center"/>
    </xf>
    <xf numFmtId="0" fontId="0" fillId="2" borderId="9" xfId="0" applyFill="1" applyBorder="1"/>
    <xf numFmtId="0" fontId="12" fillId="7" borderId="9" xfId="10" applyBorder="1" applyAlignment="1">
      <alignment horizontal="left" vertical="center" indent="1"/>
    </xf>
    <xf numFmtId="0" fontId="12" fillId="6" borderId="9" xfId="11" applyBorder="1" applyAlignment="1">
      <alignment horizontal="left" vertical="center" indent="1"/>
    </xf>
    <xf numFmtId="0" fontId="19" fillId="9" borderId="9" xfId="16" applyNumberFormat="1" applyFont="1" applyBorder="1" applyAlignment="1">
      <alignment horizontal="left" vertical="top" wrapText="1" indent="1"/>
    </xf>
    <xf numFmtId="0" fontId="20" fillId="9" borderId="9" xfId="16" applyNumberFormat="1" applyFont="1" applyBorder="1" applyAlignment="1">
      <alignment horizontal="left" vertical="top" wrapText="1" indent="1"/>
    </xf>
    <xf numFmtId="0" fontId="21" fillId="9" borderId="9" xfId="16" applyNumberFormat="1" applyFont="1" applyBorder="1" applyAlignment="1">
      <alignment horizontal="left" vertical="top" wrapText="1" indent="1"/>
    </xf>
    <xf numFmtId="0" fontId="20" fillId="9" borderId="17" xfId="16" applyNumberFormat="1" applyFont="1" applyBorder="1" applyAlignment="1">
      <alignment horizontal="left" vertical="top" wrapText="1" indent="1"/>
    </xf>
    <xf numFmtId="164" fontId="3" fillId="10" borderId="0" xfId="7" applyFill="1">
      <alignment horizontal="left" vertical="top" wrapText="1" indent="1"/>
    </xf>
    <xf numFmtId="0" fontId="2" fillId="10" borderId="9" xfId="16" applyNumberFormat="1" applyFill="1" applyBorder="1" applyAlignment="1">
      <alignment horizontal="left" vertical="top" wrapText="1" indent="1"/>
    </xf>
    <xf numFmtId="0" fontId="22" fillId="0" borderId="9" xfId="6" applyNumberFormat="1" applyFont="1" applyFill="1" applyBorder="1">
      <alignment horizontal="left" vertical="top" wrapText="1" indent="1"/>
    </xf>
    <xf numFmtId="0" fontId="6" fillId="4" borderId="1" xfId="3" applyNumberFormat="1" applyAlignment="1">
      <alignment horizontal="left" vertical="top" wrapText="1" indent="1"/>
    </xf>
    <xf numFmtId="0" fontId="20" fillId="9" borderId="9" xfId="16" applyNumberFormat="1" applyFont="1" applyBorder="1" applyAlignment="1">
      <alignment horizontal="left" vertical="top" wrapText="1"/>
    </xf>
    <xf numFmtId="0" fontId="20" fillId="9" borderId="9" xfId="16" applyNumberFormat="1" applyFont="1" applyBorder="1" applyAlignment="1">
      <alignment horizontal="center" vertical="top" wrapText="1"/>
    </xf>
    <xf numFmtId="164" fontId="23" fillId="11" borderId="18" xfId="17" applyNumberFormat="1" applyAlignment="1">
      <alignment horizontal="left" vertical="top" wrapText="1" indent="1"/>
    </xf>
    <xf numFmtId="0" fontId="23" fillId="11" borderId="18" xfId="17"/>
    <xf numFmtId="164" fontId="23" fillId="11" borderId="18" xfId="17" applyNumberFormat="1" applyAlignment="1">
      <alignment horizontal="left" vertical="center" wrapText="1" indent="1"/>
    </xf>
    <xf numFmtId="0" fontId="23" fillId="11" borderId="18" xfId="17" applyNumberFormat="1" applyAlignment="1">
      <alignment horizontal="left" vertical="top" wrapText="1" indent="1"/>
    </xf>
    <xf numFmtId="0" fontId="23" fillId="11" borderId="18" xfId="17" applyAlignment="1">
      <alignment horizontal="left" vertical="center"/>
    </xf>
    <xf numFmtId="0" fontId="9" fillId="0" borderId="0" xfId="2">
      <alignment horizontal="left" indent="3"/>
    </xf>
    <xf numFmtId="0" fontId="9" fillId="0" borderId="12" xfId="2" applyBorder="1">
      <alignment horizontal="left" indent="3"/>
    </xf>
    <xf numFmtId="0" fontId="9" fillId="0" borderId="13" xfId="2" applyBorder="1">
      <alignment horizontal="left" indent="3"/>
    </xf>
    <xf numFmtId="0" fontId="9" fillId="0" borderId="14" xfId="2" applyBorder="1">
      <alignment horizontal="left" indent="3"/>
    </xf>
    <xf numFmtId="164" fontId="0" fillId="0" borderId="12" xfId="8" applyFont="1" applyBorder="1">
      <alignment horizontal="left" vertical="center" wrapText="1" indent="1"/>
    </xf>
    <xf numFmtId="164" fontId="0" fillId="0" borderId="13" xfId="8" applyFont="1" applyBorder="1">
      <alignment horizontal="left" vertical="center" wrapText="1" indent="1"/>
    </xf>
    <xf numFmtId="164" fontId="0" fillId="0" borderId="14" xfId="8" applyFont="1" applyBorder="1">
      <alignment horizontal="left" vertical="center" wrapText="1" indent="1"/>
    </xf>
    <xf numFmtId="0" fontId="13" fillId="0" borderId="12" xfId="8" applyNumberFormat="1" applyBorder="1">
      <alignment horizontal="left" vertical="center" wrapText="1" indent="1"/>
    </xf>
    <xf numFmtId="0" fontId="13" fillId="0" borderId="13" xfId="8" applyNumberFormat="1" applyBorder="1">
      <alignment horizontal="left" vertical="center" wrapText="1" indent="1"/>
    </xf>
    <xf numFmtId="0" fontId="13" fillId="0" borderId="14" xfId="8" applyNumberFormat="1" applyBorder="1">
      <alignment horizontal="left" vertical="center" wrapText="1" indent="1"/>
    </xf>
    <xf numFmtId="0" fontId="3" fillId="0" borderId="12" xfId="7" applyNumberFormat="1" applyBorder="1">
      <alignment horizontal="left" vertical="top" wrapText="1" indent="1"/>
    </xf>
    <xf numFmtId="0" fontId="3" fillId="0" borderId="13" xfId="7" applyNumberFormat="1" applyBorder="1">
      <alignment horizontal="left" vertical="top" wrapText="1" indent="1"/>
    </xf>
    <xf numFmtId="0" fontId="3" fillId="0" borderId="14" xfId="7" applyNumberFormat="1" applyBorder="1">
      <alignment horizontal="left" vertical="top" wrapText="1" indent="1"/>
    </xf>
    <xf numFmtId="0" fontId="3" fillId="0" borderId="9" xfId="7" applyNumberFormat="1" applyBorder="1">
      <alignment horizontal="left" vertical="top" wrapText="1" indent="1"/>
    </xf>
    <xf numFmtId="0" fontId="18" fillId="0" borderId="12" xfId="7" applyNumberFormat="1" applyFont="1" applyBorder="1">
      <alignment horizontal="left" vertical="top" wrapText="1" indent="1"/>
    </xf>
    <xf numFmtId="164" fontId="13" fillId="0" borderId="16" xfId="8" applyBorder="1">
      <alignment horizontal="left" vertical="center" wrapText="1" indent="1"/>
    </xf>
    <xf numFmtId="164" fontId="13" fillId="0" borderId="11" xfId="8" applyBorder="1">
      <alignment horizontal="left" vertical="center" wrapText="1" indent="1"/>
    </xf>
    <xf numFmtId="0" fontId="3" fillId="0" borderId="15" xfId="7" applyNumberFormat="1" applyBorder="1">
      <alignment horizontal="left" vertical="top" wrapText="1" indent="1"/>
    </xf>
    <xf numFmtId="0" fontId="3" fillId="0" borderId="0" xfId="7" applyNumberFormat="1">
      <alignment horizontal="left" vertical="top" wrapText="1" indent="1"/>
    </xf>
    <xf numFmtId="164" fontId="13" fillId="0" borderId="9" xfId="8" applyBorder="1">
      <alignment horizontal="left" vertical="center" wrapText="1" indent="1"/>
    </xf>
    <xf numFmtId="0" fontId="9" fillId="0" borderId="11" xfId="2" applyBorder="1">
      <alignment horizontal="left" indent="3"/>
    </xf>
    <xf numFmtId="0" fontId="1" fillId="9" borderId="9" xfId="16" applyNumberFormat="1" applyFont="1" applyBorder="1" applyAlignment="1">
      <alignment horizontal="left" vertical="top" wrapText="1" indent="1"/>
    </xf>
  </cellXfs>
  <cellStyles count="18">
    <cellStyle name="40% - Accent1" xfId="1" builtinId="31" customBuiltin="1"/>
    <cellStyle name="40% - Accent3" xfId="16" builtinId="39"/>
    <cellStyle name="Accent1" xfId="3" builtinId="29" customBuiltin="1"/>
    <cellStyle name="Accent5" xfId="4" builtinId="45" customBuiltin="1"/>
    <cellStyle name="Calculation" xfId="17" builtinId="22"/>
    <cellStyle name="Day" xfId="5" xr:uid="{00000000-0005-0000-0000-000003000000}"/>
    <cellStyle name="Day Detail" xfId="6" xr:uid="{00000000-0005-0000-0000-000004000000}"/>
    <cellStyle name="Explanatory Text" xfId="14" builtinId="53" customBuiltin="1"/>
    <cellStyle name="Heading 1" xfId="2" builtinId="16" customBuiltin="1"/>
    <cellStyle name="Heading 2" xfId="10" builtinId="17" customBuiltin="1"/>
    <cellStyle name="Heading 3" xfId="11" builtinId="18" customBuiltin="1"/>
    <cellStyle name="Heading 4" xfId="12" builtinId="19" customBuiltin="1"/>
    <cellStyle name="Normal" xfId="0" builtinId="0" customBuiltin="1"/>
    <cellStyle name="Note" xfId="13" builtinId="10" customBuiltin="1"/>
    <cellStyle name="Notes" xfId="7" xr:uid="{00000000-0005-0000-0000-00000C000000}"/>
    <cellStyle name="Notes Header" xfId="8" xr:uid="{00000000-0005-0000-0000-00000D000000}"/>
    <cellStyle name="Title" xfId="9" builtinId="15" customBuiltin="1"/>
    <cellStyle name="Total" xfId="15" builtinId="25" customBuiltin="1"/>
  </cellStyles>
  <dxfs count="8"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F1F2F5"/>
      <rgbColor rgb="00008080"/>
      <rgbColor rgb="00E4EAF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314265"/>
      <rgbColor rgb="00CCFFCC"/>
      <rgbColor rgb="00FFEECD"/>
      <rgbColor rgb="00D0D8E2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71778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4B4B4B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Academic Calendar">
      <a:dk1>
        <a:srgbClr val="000000"/>
      </a:dk1>
      <a:lt1>
        <a:srgbClr val="FFFFFF"/>
      </a:lt1>
      <a:dk2>
        <a:srgbClr val="616668"/>
      </a:dk2>
      <a:lt2>
        <a:srgbClr val="F8F8F9"/>
      </a:lt2>
      <a:accent1>
        <a:srgbClr val="329E95"/>
      </a:accent1>
      <a:accent2>
        <a:srgbClr val="F4812B"/>
      </a:accent2>
      <a:accent3>
        <a:srgbClr val="EDB000"/>
      </a:accent3>
      <a:accent4>
        <a:srgbClr val="79B142"/>
      </a:accent4>
      <a:accent5>
        <a:srgbClr val="E34742"/>
      </a:accent5>
      <a:accent6>
        <a:srgbClr val="6D426F"/>
      </a:accent6>
      <a:hlink>
        <a:srgbClr val="2388CF"/>
      </a:hlink>
      <a:folHlink>
        <a:srgbClr val="6D426F"/>
      </a:folHlink>
    </a:clrScheme>
    <a:fontScheme name="Custom 2">
      <a:majorFont>
        <a:latin typeface="Arial"/>
        <a:ea typeface=""/>
        <a:cs typeface=""/>
      </a:majorFont>
      <a:minorFont>
        <a:latin typeface="Trebuchet MS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theme="4" tint="-0.249977111117893"/>
    <pageSetUpPr autoPageBreaks="0" fitToPage="1"/>
  </sheetPr>
  <dimension ref="A1:H112"/>
  <sheetViews>
    <sheetView showGridLines="0" tabSelected="1" topLeftCell="A55" zoomScaleNormal="100" workbookViewId="0">
      <selection activeCell="O74" sqref="O74"/>
    </sheetView>
  </sheetViews>
  <sheetFormatPr defaultColWidth="8.75" defaultRowHeight="16.5" x14ac:dyDescent="0.3"/>
  <cols>
    <col min="1" max="1" width="2" customWidth="1"/>
    <col min="2" max="2" width="18.25" customWidth="1"/>
    <col min="3" max="8" width="17.625" customWidth="1"/>
    <col min="9" max="9" width="2.5" customWidth="1"/>
    <col min="14" max="14" width="6.75" customWidth="1"/>
  </cols>
  <sheetData>
    <row r="1" spans="1:8" ht="54" customHeight="1" x14ac:dyDescent="0.7">
      <c r="A1" s="2"/>
      <c r="B1" s="1">
        <v>2025</v>
      </c>
      <c r="C1" s="29" t="s">
        <v>2</v>
      </c>
      <c r="D1" s="29"/>
      <c r="E1" s="29"/>
      <c r="F1" s="2"/>
      <c r="G1" s="2"/>
      <c r="H1" s="2"/>
    </row>
    <row r="2" spans="1:8" ht="14.25" customHeight="1" x14ac:dyDescent="0.3">
      <c r="A2" s="3"/>
      <c r="B2" s="4" t="s">
        <v>1</v>
      </c>
      <c r="C2" s="5" t="s">
        <v>4</v>
      </c>
      <c r="D2" s="4" t="s">
        <v>5</v>
      </c>
      <c r="E2" s="5" t="s">
        <v>6</v>
      </c>
      <c r="F2" s="4" t="s">
        <v>7</v>
      </c>
      <c r="G2" s="5" t="s">
        <v>8</v>
      </c>
      <c r="H2" s="4" t="s">
        <v>9</v>
      </c>
    </row>
    <row r="3" spans="1:8" ht="16.5" customHeight="1" x14ac:dyDescent="0.3">
      <c r="B3" s="8">
        <f t="array" ref="B3:H3">Days+1+DATE(Calendar1Year,Calendar1MonthOption,1)-WEEKDAY(DATE(Calendar1Year,Calendar1MonthOption,1),WeekdayOption)</f>
        <v>45929</v>
      </c>
      <c r="C3" s="8">
        <v>45930</v>
      </c>
      <c r="D3" s="8">
        <v>45931</v>
      </c>
      <c r="E3" s="8">
        <v>45932</v>
      </c>
      <c r="F3" s="8">
        <v>45933</v>
      </c>
      <c r="G3" s="8">
        <v>45934</v>
      </c>
      <c r="H3" s="8">
        <v>45935</v>
      </c>
    </row>
    <row r="4" spans="1:8" ht="56.25" customHeight="1" x14ac:dyDescent="0.3">
      <c r="B4" s="7"/>
      <c r="C4" s="7"/>
      <c r="D4" s="7"/>
      <c r="E4" s="7"/>
      <c r="F4" s="7"/>
      <c r="G4" s="7"/>
      <c r="H4" s="7"/>
    </row>
    <row r="5" spans="1:8" ht="16.5" customHeight="1" x14ac:dyDescent="0.3">
      <c r="B5" s="8">
        <f t="array" ref="B5:H5">Days+8+DATE(Calendar1Year,Calendar1MonthOption,1)-WEEKDAY(DATE(Calendar1Year,Calendar1MonthOption,1),WeekdayOption)</f>
        <v>45936</v>
      </c>
      <c r="C5" s="8">
        <v>45937</v>
      </c>
      <c r="D5" s="8">
        <v>45938</v>
      </c>
      <c r="E5" s="8">
        <v>45939</v>
      </c>
      <c r="F5" s="8">
        <v>45940</v>
      </c>
      <c r="G5" s="8">
        <v>45941</v>
      </c>
      <c r="H5" s="8">
        <v>45942</v>
      </c>
    </row>
    <row r="6" spans="1:8" ht="56.25" customHeight="1" x14ac:dyDescent="0.3">
      <c r="B6" s="7"/>
      <c r="C6" s="7"/>
      <c r="D6" s="7"/>
      <c r="E6" s="7"/>
      <c r="F6" s="7"/>
      <c r="G6" s="7"/>
      <c r="H6" s="7"/>
    </row>
    <row r="7" spans="1:8" ht="16.5" customHeight="1" x14ac:dyDescent="0.3">
      <c r="B7" s="8">
        <f t="array" ref="B7:H7">Days+15+DATE(Calendar1Year,Calendar1MonthOption,1)-WEEKDAY(DATE(Calendar1Year,Calendar1MonthOption,1),WeekdayOption)</f>
        <v>45943</v>
      </c>
      <c r="C7" s="8">
        <v>45944</v>
      </c>
      <c r="D7" s="8">
        <v>45945</v>
      </c>
      <c r="E7" s="8">
        <v>45946</v>
      </c>
      <c r="F7" s="8">
        <v>45947</v>
      </c>
      <c r="G7" s="8">
        <v>45948</v>
      </c>
      <c r="H7" s="8">
        <v>45949</v>
      </c>
    </row>
    <row r="8" spans="1:8" ht="56.25" customHeight="1" x14ac:dyDescent="0.3">
      <c r="B8" s="7"/>
      <c r="C8" s="15" t="s">
        <v>17</v>
      </c>
      <c r="D8" s="15" t="s">
        <v>17</v>
      </c>
      <c r="E8" s="15" t="s">
        <v>17</v>
      </c>
      <c r="F8" s="15" t="s">
        <v>17</v>
      </c>
      <c r="G8" s="7"/>
      <c r="H8" s="7"/>
    </row>
    <row r="9" spans="1:8" ht="16.5" customHeight="1" x14ac:dyDescent="0.3">
      <c r="B9" s="8">
        <f t="array" ref="B9:H9">Days+22+DATE(Calendar1Year,Calendar1MonthOption,1)-WEEKDAY(DATE(Calendar1Year,Calendar1MonthOption,1),WeekdayOption)</f>
        <v>45950</v>
      </c>
      <c r="C9" s="8">
        <v>45951</v>
      </c>
      <c r="D9" s="8">
        <v>45952</v>
      </c>
      <c r="E9" s="8">
        <v>45953</v>
      </c>
      <c r="F9" s="8">
        <v>45954</v>
      </c>
      <c r="G9" s="8">
        <v>45955</v>
      </c>
      <c r="H9" s="8">
        <v>45956</v>
      </c>
    </row>
    <row r="10" spans="1:8" ht="56.25" customHeight="1" x14ac:dyDescent="0.3">
      <c r="B10" s="16" t="s">
        <v>35</v>
      </c>
      <c r="C10" s="16" t="s">
        <v>34</v>
      </c>
      <c r="D10" s="16" t="s">
        <v>16</v>
      </c>
      <c r="E10" s="18"/>
      <c r="F10" s="19"/>
      <c r="G10" s="7"/>
      <c r="H10" s="7"/>
    </row>
    <row r="11" spans="1:8" ht="16.5" customHeight="1" x14ac:dyDescent="0.3">
      <c r="B11" s="8">
        <f t="array" ref="B11:H11">Days+29+DATE(Calendar1Year,Calendar1MonthOption,1)-WEEKDAY(DATE(Calendar1Year,Calendar1MonthOption,1),WeekdayOption)</f>
        <v>45957</v>
      </c>
      <c r="C11" s="8">
        <v>45958</v>
      </c>
      <c r="D11" s="8">
        <v>45959</v>
      </c>
      <c r="E11" s="8">
        <v>45960</v>
      </c>
      <c r="F11" s="8">
        <v>45961</v>
      </c>
      <c r="G11" s="8">
        <v>45962</v>
      </c>
      <c r="H11" s="8">
        <v>45963</v>
      </c>
    </row>
    <row r="12" spans="1:8" ht="57" customHeight="1" x14ac:dyDescent="0.3">
      <c r="B12" s="7"/>
      <c r="C12" s="15" t="s">
        <v>18</v>
      </c>
      <c r="D12" s="15" t="s">
        <v>18</v>
      </c>
      <c r="E12" s="15" t="s">
        <v>18</v>
      </c>
      <c r="F12" s="15" t="s">
        <v>18</v>
      </c>
      <c r="G12" s="7"/>
      <c r="H12" s="7"/>
    </row>
    <row r="13" spans="1:8" ht="16.5" customHeight="1" x14ac:dyDescent="0.3">
      <c r="B13" s="8">
        <f t="array" ref="B13:C13">Days+36+DATE(Calendar1Year,Calendar1MonthOption,1)-WEEKDAY(DATE(Calendar1Year,Calendar1MonthOption,1),WeekdayOption)</f>
        <v>45964</v>
      </c>
      <c r="C13" s="8">
        <v>45965</v>
      </c>
      <c r="D13" s="36" t="s">
        <v>0</v>
      </c>
      <c r="E13" s="37"/>
      <c r="F13" s="37"/>
      <c r="G13" s="37"/>
      <c r="H13" s="38"/>
    </row>
    <row r="14" spans="1:8" ht="63.75" customHeight="1" x14ac:dyDescent="0.3">
      <c r="B14" s="7"/>
      <c r="C14" s="7"/>
      <c r="D14" s="39"/>
      <c r="E14" s="40"/>
      <c r="F14" s="40"/>
      <c r="G14" s="40"/>
      <c r="H14" s="41"/>
    </row>
    <row r="15" spans="1:8" ht="54" customHeight="1" x14ac:dyDescent="0.7">
      <c r="A15" s="2"/>
      <c r="B15" s="10">
        <f>YEAR(DATE(Calendar1Year,Calendar1MonthOption+1,1))</f>
        <v>2025</v>
      </c>
      <c r="C15" s="30" t="s">
        <v>3</v>
      </c>
      <c r="D15" s="31"/>
      <c r="E15" s="32"/>
      <c r="F15" s="11"/>
      <c r="G15" s="11"/>
      <c r="H15" s="11"/>
    </row>
    <row r="16" spans="1:8" ht="14.25" customHeight="1" x14ac:dyDescent="0.3">
      <c r="A16" s="3"/>
      <c r="B16" s="12" t="s">
        <v>1</v>
      </c>
      <c r="C16" s="13" t="s">
        <v>4</v>
      </c>
      <c r="D16" s="12" t="s">
        <v>5</v>
      </c>
      <c r="E16" s="13" t="s">
        <v>6</v>
      </c>
      <c r="F16" s="12" t="s">
        <v>7</v>
      </c>
      <c r="G16" s="13" t="s">
        <v>8</v>
      </c>
      <c r="H16" s="12" t="s">
        <v>9</v>
      </c>
    </row>
    <row r="17" spans="1:8" ht="16.5" customHeight="1" x14ac:dyDescent="0.3">
      <c r="B17" s="8">
        <f t="array" ref="B17:H17">Days+1+DATE(Calendar2Year,Calendar2MonthOption,1)-WEEKDAY(DATE(Calendar2Year,Calendar2MonthOption,1),WeekdayOption)</f>
        <v>45957</v>
      </c>
      <c r="C17" s="8">
        <v>45958</v>
      </c>
      <c r="D17" s="8">
        <v>45959</v>
      </c>
      <c r="E17" s="8">
        <v>45960</v>
      </c>
      <c r="F17" s="8">
        <v>45961</v>
      </c>
      <c r="G17" s="8">
        <v>45962</v>
      </c>
      <c r="H17" s="8">
        <v>45963</v>
      </c>
    </row>
    <row r="18" spans="1:8" ht="56.25" customHeight="1" x14ac:dyDescent="0.3">
      <c r="B18" s="7"/>
      <c r="C18" s="7"/>
      <c r="D18" s="7"/>
      <c r="E18" s="7"/>
      <c r="F18" s="7"/>
      <c r="G18" s="7"/>
      <c r="H18" s="7"/>
    </row>
    <row r="19" spans="1:8" ht="16.5" customHeight="1" x14ac:dyDescent="0.3">
      <c r="B19" s="8">
        <f t="array" ref="B19:H19">Days+8+DATE(Calendar2Year,Calendar2MonthOption,1)-WEEKDAY(DATE(Calendar2Year,Calendar2MonthOption,1),WeekdayOption)</f>
        <v>45964</v>
      </c>
      <c r="C19" s="8">
        <v>45965</v>
      </c>
      <c r="D19" s="8">
        <v>45966</v>
      </c>
      <c r="E19" s="8">
        <v>45967</v>
      </c>
      <c r="F19" s="8">
        <v>45968</v>
      </c>
      <c r="G19" s="8">
        <v>45969</v>
      </c>
      <c r="H19" s="8">
        <v>45970</v>
      </c>
    </row>
    <row r="20" spans="1:8" ht="56.25" customHeight="1" x14ac:dyDescent="0.3">
      <c r="B20" s="7"/>
      <c r="C20" s="14" t="s">
        <v>19</v>
      </c>
      <c r="D20" s="14" t="s">
        <v>19</v>
      </c>
      <c r="E20" s="14" t="s">
        <v>19</v>
      </c>
      <c r="F20" s="14" t="s">
        <v>19</v>
      </c>
      <c r="G20" s="7"/>
      <c r="H20" s="7"/>
    </row>
    <row r="21" spans="1:8" ht="16.5" customHeight="1" x14ac:dyDescent="0.3">
      <c r="B21" s="8">
        <f t="array" ref="B21:H21">Days+15+DATE(Calendar2Year,Calendar2MonthOption,1)-WEEKDAY(DATE(Calendar2Year,Calendar2MonthOption,1),WeekdayOption)</f>
        <v>45971</v>
      </c>
      <c r="C21" s="8">
        <v>45972</v>
      </c>
      <c r="D21" s="8">
        <v>45973</v>
      </c>
      <c r="E21" s="8">
        <v>45974</v>
      </c>
      <c r="F21" s="8">
        <v>45975</v>
      </c>
      <c r="G21" s="8">
        <v>45976</v>
      </c>
      <c r="H21" s="8">
        <v>45977</v>
      </c>
    </row>
    <row r="22" spans="1:8" ht="56.25" customHeight="1" x14ac:dyDescent="0.3">
      <c r="B22" s="7"/>
      <c r="C22" s="15" t="s">
        <v>20</v>
      </c>
      <c r="D22" s="15" t="s">
        <v>20</v>
      </c>
      <c r="E22" s="15" t="s">
        <v>20</v>
      </c>
      <c r="F22" s="15" t="s">
        <v>20</v>
      </c>
      <c r="G22" s="7"/>
      <c r="H22" s="7"/>
    </row>
    <row r="23" spans="1:8" ht="16.5" customHeight="1" x14ac:dyDescent="0.3">
      <c r="B23" s="8">
        <f t="array" ref="B23:H23">Days+22+DATE(Calendar2Year,Calendar2MonthOption,1)-WEEKDAY(DATE(Calendar2Year,Calendar2MonthOption,1),WeekdayOption)</f>
        <v>45978</v>
      </c>
      <c r="C23" s="8">
        <v>45979</v>
      </c>
      <c r="D23" s="8">
        <v>45980</v>
      </c>
      <c r="E23" s="8">
        <v>45981</v>
      </c>
      <c r="F23" s="8">
        <v>45982</v>
      </c>
      <c r="G23" s="8">
        <v>45983</v>
      </c>
      <c r="H23" s="8">
        <v>45984</v>
      </c>
    </row>
    <row r="24" spans="1:8" ht="56.25" customHeight="1" x14ac:dyDescent="0.3">
      <c r="B24" s="7"/>
      <c r="C24" s="15" t="s">
        <v>21</v>
      </c>
      <c r="D24" s="15" t="s">
        <v>21</v>
      </c>
      <c r="E24" s="15" t="s">
        <v>21</v>
      </c>
      <c r="F24" s="15" t="s">
        <v>21</v>
      </c>
      <c r="G24" s="7"/>
      <c r="H24" s="7"/>
    </row>
    <row r="25" spans="1:8" ht="16.5" customHeight="1" thickBot="1" x14ac:dyDescent="0.35">
      <c r="B25" s="8">
        <f t="array" ref="B25:H25">Days+29+DATE(Calendar2Year,Calendar2MonthOption,1)-WEEKDAY(DATE(Calendar2Year,Calendar2MonthOption,1),WeekdayOption)</f>
        <v>45985</v>
      </c>
      <c r="C25" s="8">
        <v>45986</v>
      </c>
      <c r="D25" s="8">
        <v>45987</v>
      </c>
      <c r="E25" s="8">
        <v>45988</v>
      </c>
      <c r="F25" s="8">
        <v>45989</v>
      </c>
      <c r="G25" s="8">
        <v>45990</v>
      </c>
      <c r="H25" s="8">
        <v>45991</v>
      </c>
    </row>
    <row r="26" spans="1:8" ht="57" customHeight="1" thickTop="1" thickBot="1" x14ac:dyDescent="0.35">
      <c r="B26" s="7"/>
      <c r="C26" s="17" t="s">
        <v>22</v>
      </c>
      <c r="D26" s="17" t="s">
        <v>22</v>
      </c>
      <c r="E26" s="17" t="s">
        <v>22</v>
      </c>
      <c r="F26" s="17" t="s">
        <v>22</v>
      </c>
      <c r="G26" s="7"/>
      <c r="H26" s="7"/>
    </row>
    <row r="27" spans="1:8" ht="16.5" customHeight="1" thickTop="1" x14ac:dyDescent="0.3">
      <c r="B27" s="9">
        <f t="array" ref="B27:C27">Days+36+DATE(Calendar2Year,Calendar2MonthOption,1)-WEEKDAY(DATE(Calendar2Year,Calendar2MonthOption,1),WeekdayOption)</f>
        <v>45992</v>
      </c>
      <c r="C27" s="9">
        <v>45993</v>
      </c>
      <c r="D27" s="44" t="s">
        <v>0</v>
      </c>
      <c r="E27" s="45"/>
      <c r="F27" s="45"/>
      <c r="G27" s="45"/>
      <c r="H27" s="45"/>
    </row>
    <row r="28" spans="1:8" ht="63.75" customHeight="1" x14ac:dyDescent="0.3">
      <c r="B28" s="7"/>
      <c r="C28" s="7"/>
      <c r="D28" s="46"/>
      <c r="E28" s="47"/>
      <c r="F28" s="47"/>
      <c r="G28" s="47"/>
      <c r="H28" s="47"/>
    </row>
    <row r="29" spans="1:8" ht="54" customHeight="1" x14ac:dyDescent="0.7">
      <c r="A29" s="2"/>
      <c r="B29" s="1">
        <f>YEAR(DATE(Calendar2Year,Calendar2MonthOption+1,1))</f>
        <v>2025</v>
      </c>
      <c r="C29" s="29" t="s">
        <v>10</v>
      </c>
      <c r="D29" s="29"/>
      <c r="E29" s="29"/>
      <c r="F29" s="6"/>
      <c r="G29" s="6"/>
      <c r="H29" s="2"/>
    </row>
    <row r="30" spans="1:8" ht="14.25" customHeight="1" x14ac:dyDescent="0.3">
      <c r="A30" s="3"/>
      <c r="B30" s="4" t="s">
        <v>1</v>
      </c>
      <c r="C30" s="5" t="s">
        <v>4</v>
      </c>
      <c r="D30" s="4" t="s">
        <v>5</v>
      </c>
      <c r="E30" s="5" t="s">
        <v>6</v>
      </c>
      <c r="F30" s="4" t="s">
        <v>7</v>
      </c>
      <c r="G30" s="5" t="s">
        <v>8</v>
      </c>
      <c r="H30" s="4" t="s">
        <v>9</v>
      </c>
    </row>
    <row r="31" spans="1:8" ht="16.5" customHeight="1" x14ac:dyDescent="0.3">
      <c r="B31" s="8">
        <f t="array" ref="B31:H31">Days+1+DATE(Calendar3Year,Calendar3MonthOption,1)-WEEKDAY(DATE(Calendar3Year,Calendar3MonthOption,1),WeekdayOption)</f>
        <v>45992</v>
      </c>
      <c r="C31" s="8">
        <v>45993</v>
      </c>
      <c r="D31" s="8">
        <v>45994</v>
      </c>
      <c r="E31" s="8">
        <v>45995</v>
      </c>
      <c r="F31" s="8">
        <v>45996</v>
      </c>
      <c r="G31" s="8">
        <v>45997</v>
      </c>
      <c r="H31" s="8">
        <v>45998</v>
      </c>
    </row>
    <row r="32" spans="1:8" ht="56.25" customHeight="1" x14ac:dyDescent="0.3">
      <c r="B32" s="7"/>
      <c r="C32" s="15" t="s">
        <v>23</v>
      </c>
      <c r="D32" s="15" t="s">
        <v>23</v>
      </c>
      <c r="E32" s="15" t="s">
        <v>23</v>
      </c>
      <c r="F32" s="15" t="s">
        <v>23</v>
      </c>
      <c r="G32" s="7"/>
      <c r="H32" s="7"/>
    </row>
    <row r="33" spans="1:8" ht="16.5" customHeight="1" x14ac:dyDescent="0.3">
      <c r="B33" s="8">
        <f t="array" ref="B33:H33">Days+8+DATE(Calendar3Year,Calendar3MonthOption,1)-WEEKDAY(DATE(Calendar3Year,Calendar3MonthOption,1),WeekdayOption)</f>
        <v>45999</v>
      </c>
      <c r="C33" s="8">
        <v>46000</v>
      </c>
      <c r="D33" s="8">
        <v>46001</v>
      </c>
      <c r="E33" s="8">
        <v>46002</v>
      </c>
      <c r="F33" s="8">
        <v>46003</v>
      </c>
      <c r="G33" s="8">
        <v>46004</v>
      </c>
      <c r="H33" s="8">
        <v>46005</v>
      </c>
    </row>
    <row r="34" spans="1:8" ht="56.25" customHeight="1" x14ac:dyDescent="0.3">
      <c r="B34" s="7"/>
      <c r="C34" s="15" t="s">
        <v>24</v>
      </c>
      <c r="D34" s="27"/>
      <c r="E34" s="15" t="s">
        <v>24</v>
      </c>
      <c r="F34" s="15" t="s">
        <v>24</v>
      </c>
      <c r="G34" s="7"/>
      <c r="H34" s="7"/>
    </row>
    <row r="35" spans="1:8" ht="16.5" customHeight="1" x14ac:dyDescent="0.3">
      <c r="B35" s="8">
        <f t="array" ref="B35:H35">Days+15+DATE(Calendar3Year,Calendar3MonthOption,1)-WEEKDAY(DATE(Calendar3Year,Calendar3MonthOption,1),WeekdayOption)</f>
        <v>46006</v>
      </c>
      <c r="C35" s="8">
        <v>46007</v>
      </c>
      <c r="D35" s="8">
        <v>46008</v>
      </c>
      <c r="E35" s="8">
        <v>46009</v>
      </c>
      <c r="F35" s="8">
        <v>46010</v>
      </c>
      <c r="G35" s="8">
        <v>46011</v>
      </c>
      <c r="H35" s="8">
        <v>46012</v>
      </c>
    </row>
    <row r="36" spans="1:8" ht="56.25" customHeight="1" x14ac:dyDescent="0.3">
      <c r="B36" s="7"/>
      <c r="C36" s="15" t="s">
        <v>24</v>
      </c>
      <c r="D36" s="15" t="s">
        <v>24</v>
      </c>
      <c r="E36" s="15" t="s">
        <v>24</v>
      </c>
      <c r="F36" s="15" t="s">
        <v>24</v>
      </c>
      <c r="G36" s="7"/>
      <c r="H36" s="7"/>
    </row>
    <row r="37" spans="1:8" ht="16.5" customHeight="1" x14ac:dyDescent="0.3">
      <c r="B37" s="8">
        <f t="array" ref="B37:H37">Days+22+DATE(Calendar3Year,Calendar3MonthOption,1)-WEEKDAY(DATE(Calendar3Year,Calendar3MonthOption,1),WeekdayOption)</f>
        <v>46013</v>
      </c>
      <c r="C37" s="8">
        <v>46014</v>
      </c>
      <c r="D37" s="8">
        <v>46015</v>
      </c>
      <c r="E37" s="8">
        <v>46016</v>
      </c>
      <c r="F37" s="8">
        <v>46017</v>
      </c>
      <c r="G37" s="8">
        <v>46018</v>
      </c>
      <c r="H37" s="8">
        <v>46019</v>
      </c>
    </row>
    <row r="38" spans="1:8" ht="56.25" customHeight="1" x14ac:dyDescent="0.3">
      <c r="B38" s="7"/>
      <c r="C38" s="7"/>
      <c r="D38" s="7"/>
      <c r="E38" s="7"/>
      <c r="F38" s="7"/>
      <c r="G38" s="7"/>
      <c r="H38" s="7"/>
    </row>
    <row r="39" spans="1:8" ht="16.5" customHeight="1" x14ac:dyDescent="0.3">
      <c r="B39" s="8">
        <f t="array" ref="B39:H39">Days+29+DATE(Calendar3Year,Calendar3MonthOption,1)-WEEKDAY(DATE(Calendar3Year,Calendar3MonthOption,1),WeekdayOption)</f>
        <v>46020</v>
      </c>
      <c r="C39" s="8">
        <v>46021</v>
      </c>
      <c r="D39" s="8">
        <v>46022</v>
      </c>
      <c r="E39" s="8">
        <v>46023</v>
      </c>
      <c r="F39" s="8">
        <v>46024</v>
      </c>
      <c r="G39" s="8">
        <v>46025</v>
      </c>
      <c r="H39" s="8">
        <v>46026</v>
      </c>
    </row>
    <row r="40" spans="1:8" ht="57" customHeight="1" x14ac:dyDescent="0.3">
      <c r="B40" s="7"/>
      <c r="C40" s="7"/>
      <c r="D40" s="7"/>
      <c r="E40" s="7"/>
      <c r="F40" s="7"/>
      <c r="G40" s="7"/>
      <c r="H40" s="7"/>
    </row>
    <row r="41" spans="1:8" ht="16.5" customHeight="1" x14ac:dyDescent="0.3">
      <c r="B41" s="8">
        <f t="array" ref="B41:C41">Days+36+DATE(Calendar3Year,Calendar3MonthOption,1)-WEEKDAY(DATE(Calendar3Year,Calendar3MonthOption,1),WeekdayOption)</f>
        <v>46027</v>
      </c>
      <c r="C41" s="8">
        <v>46028</v>
      </c>
      <c r="D41" s="48" t="s">
        <v>0</v>
      </c>
      <c r="E41" s="48"/>
      <c r="F41" s="48"/>
      <c r="G41" s="48"/>
      <c r="H41" s="48"/>
    </row>
    <row r="42" spans="1:8" ht="63.75" customHeight="1" x14ac:dyDescent="0.3">
      <c r="B42" s="7"/>
      <c r="C42" s="7"/>
      <c r="D42" s="42"/>
      <c r="E42" s="42"/>
      <c r="F42" s="42"/>
      <c r="G42" s="42"/>
      <c r="H42" s="42"/>
    </row>
    <row r="43" spans="1:8" ht="54" customHeight="1" x14ac:dyDescent="0.7">
      <c r="A43" s="2"/>
      <c r="B43" s="1">
        <f>YEAR(DATE(Calendar3Year,Calendar3MonthOption+1,1))</f>
        <v>2026</v>
      </c>
      <c r="C43" s="29" t="s">
        <v>11</v>
      </c>
      <c r="D43" s="29"/>
      <c r="E43" s="29"/>
      <c r="F43" s="6"/>
      <c r="G43" s="6"/>
      <c r="H43" s="2"/>
    </row>
    <row r="44" spans="1:8" ht="14.25" customHeight="1" x14ac:dyDescent="0.3">
      <c r="A44" s="3"/>
      <c r="B44" s="4" t="s">
        <v>1</v>
      </c>
      <c r="C44" s="5" t="s">
        <v>4</v>
      </c>
      <c r="D44" s="4" t="s">
        <v>5</v>
      </c>
      <c r="E44" s="5" t="s">
        <v>6</v>
      </c>
      <c r="F44" s="4" t="s">
        <v>7</v>
      </c>
      <c r="G44" s="5" t="s">
        <v>8</v>
      </c>
      <c r="H44" s="4" t="s">
        <v>9</v>
      </c>
    </row>
    <row r="45" spans="1:8" ht="16.5" customHeight="1" x14ac:dyDescent="0.3">
      <c r="B45" s="8">
        <f t="array" ref="B45:H45">Days+1+DATE(Calendar4Year,Calendar4MonthOption,1)-WEEKDAY(DATE(Calendar4Year,Calendar4MonthOption,1),WeekdayOption)</f>
        <v>46020</v>
      </c>
      <c r="C45" s="8">
        <v>46021</v>
      </c>
      <c r="D45" s="8">
        <v>46022</v>
      </c>
      <c r="E45" s="8">
        <v>46023</v>
      </c>
      <c r="F45" s="8">
        <v>46024</v>
      </c>
      <c r="G45" s="8">
        <v>46025</v>
      </c>
      <c r="H45" s="8">
        <v>46026</v>
      </c>
    </row>
    <row r="46" spans="1:8" ht="56.25" customHeight="1" x14ac:dyDescent="0.3">
      <c r="B46" s="7"/>
      <c r="C46" s="7"/>
      <c r="D46" s="7"/>
      <c r="E46" s="7"/>
      <c r="F46" s="7"/>
      <c r="G46" s="7"/>
      <c r="H46" s="7"/>
    </row>
    <row r="47" spans="1:8" ht="16.5" customHeight="1" x14ac:dyDescent="0.3">
      <c r="B47" s="8">
        <f t="array" ref="B47:H47">Days+8+DATE(Calendar4Year,Calendar4MonthOption,1)-WEEKDAY(DATE(Calendar4Year,Calendar4MonthOption,1),WeekdayOption)</f>
        <v>46027</v>
      </c>
      <c r="C47" s="8">
        <v>46028</v>
      </c>
      <c r="D47" s="8">
        <v>46029</v>
      </c>
      <c r="E47" s="8">
        <v>46030</v>
      </c>
      <c r="F47" s="8">
        <v>46031</v>
      </c>
      <c r="G47" s="8">
        <v>46032</v>
      </c>
      <c r="H47" s="8">
        <v>46033</v>
      </c>
    </row>
    <row r="48" spans="1:8" ht="56.25" customHeight="1" x14ac:dyDescent="0.3">
      <c r="B48" s="7"/>
      <c r="C48" s="7"/>
      <c r="D48" s="7"/>
      <c r="E48" s="7"/>
      <c r="F48" s="7"/>
      <c r="G48" s="7"/>
      <c r="H48" s="7"/>
    </row>
    <row r="49" spans="1:8" ht="16.5" customHeight="1" x14ac:dyDescent="0.3">
      <c r="B49" s="8">
        <f t="array" ref="B49:H49">Days+15+DATE(Calendar4Year,Calendar4MonthOption,1)-WEEKDAY(DATE(Calendar4Year,Calendar4MonthOption,1),WeekdayOption)</f>
        <v>46034</v>
      </c>
      <c r="C49" s="8">
        <v>46035</v>
      </c>
      <c r="D49" s="8">
        <v>46036</v>
      </c>
      <c r="E49" s="8">
        <v>46037</v>
      </c>
      <c r="F49" s="8">
        <v>46038</v>
      </c>
      <c r="G49" s="8">
        <v>46039</v>
      </c>
      <c r="H49" s="8">
        <v>46040</v>
      </c>
    </row>
    <row r="50" spans="1:8" ht="56.25" customHeight="1" x14ac:dyDescent="0.3">
      <c r="B50" s="7"/>
      <c r="C50" s="15" t="s">
        <v>27</v>
      </c>
      <c r="D50" s="15" t="s">
        <v>27</v>
      </c>
      <c r="E50" s="15" t="s">
        <v>27</v>
      </c>
      <c r="F50" s="15" t="s">
        <v>27</v>
      </c>
      <c r="G50" s="7"/>
      <c r="H50" s="7"/>
    </row>
    <row r="51" spans="1:8" ht="16.5" customHeight="1" x14ac:dyDescent="0.3">
      <c r="B51" s="8">
        <f t="array" ref="B51:H51">Days+22+DATE(Calendar4Year,Calendar4MonthOption,1)-WEEKDAY(DATE(Calendar4Year,Calendar4MonthOption,1),WeekdayOption)</f>
        <v>46041</v>
      </c>
      <c r="C51" s="8">
        <v>46042</v>
      </c>
      <c r="D51" s="8">
        <v>46043</v>
      </c>
      <c r="E51" s="8">
        <v>46044</v>
      </c>
      <c r="F51" s="8">
        <v>46045</v>
      </c>
      <c r="G51" s="8">
        <v>46046</v>
      </c>
      <c r="H51" s="8">
        <v>46047</v>
      </c>
    </row>
    <row r="52" spans="1:8" ht="56.25" customHeight="1" x14ac:dyDescent="0.3">
      <c r="B52" s="7"/>
      <c r="C52" s="15" t="s">
        <v>27</v>
      </c>
      <c r="D52" s="15" t="s">
        <v>27</v>
      </c>
      <c r="E52" s="15" t="s">
        <v>27</v>
      </c>
      <c r="F52" s="15" t="s">
        <v>27</v>
      </c>
      <c r="G52" s="7"/>
      <c r="H52" s="7"/>
    </row>
    <row r="53" spans="1:8" ht="16.5" customHeight="1" x14ac:dyDescent="0.3">
      <c r="B53" s="8">
        <f t="array" ref="B53:H53">Days+29+DATE(Calendar4Year,Calendar4MonthOption,1)-WEEKDAY(DATE(Calendar4Year,Calendar4MonthOption,1),WeekdayOption)</f>
        <v>46048</v>
      </c>
      <c r="C53" s="8">
        <v>46049</v>
      </c>
      <c r="D53" s="8">
        <v>46050</v>
      </c>
      <c r="E53" s="8">
        <v>46051</v>
      </c>
      <c r="F53" s="8">
        <v>46052</v>
      </c>
      <c r="G53" s="8">
        <v>46053</v>
      </c>
      <c r="H53" s="8">
        <v>46054</v>
      </c>
    </row>
    <row r="54" spans="1:8" ht="57" customHeight="1" x14ac:dyDescent="0.3">
      <c r="B54" s="7"/>
      <c r="C54" s="15" t="s">
        <v>28</v>
      </c>
      <c r="D54" s="15" t="s">
        <v>28</v>
      </c>
      <c r="E54" s="15" t="s">
        <v>28</v>
      </c>
      <c r="F54" s="15" t="s">
        <v>28</v>
      </c>
      <c r="G54" s="7"/>
      <c r="H54" s="7"/>
    </row>
    <row r="55" spans="1:8" ht="16.5" customHeight="1" x14ac:dyDescent="0.3">
      <c r="B55" s="8">
        <f t="array" ref="B55:C55">Days+36+DATE(Calendar4Year,Calendar4MonthOption,1)-WEEKDAY(DATE(Calendar4Year,Calendar4MonthOption,1),WeekdayOption)</f>
        <v>46055</v>
      </c>
      <c r="C55" s="8">
        <v>46056</v>
      </c>
      <c r="D55" s="33" t="s">
        <v>0</v>
      </c>
      <c r="E55" s="34"/>
      <c r="F55" s="34"/>
      <c r="G55" s="34"/>
      <c r="H55" s="35"/>
    </row>
    <row r="56" spans="1:8" ht="63.75" customHeight="1" x14ac:dyDescent="0.3">
      <c r="B56" s="7"/>
      <c r="C56" s="7"/>
      <c r="D56" s="39"/>
      <c r="E56" s="40"/>
      <c r="F56" s="40"/>
      <c r="G56" s="40"/>
      <c r="H56" s="41"/>
    </row>
    <row r="57" spans="1:8" ht="54" customHeight="1" x14ac:dyDescent="0.7">
      <c r="A57" s="2"/>
      <c r="B57" s="1">
        <f>YEAR(DATE(Calendar4Year,Calendar4MonthOption+1,1))</f>
        <v>2026</v>
      </c>
      <c r="C57" s="49" t="s">
        <v>12</v>
      </c>
      <c r="D57" s="49"/>
      <c r="E57" s="49"/>
      <c r="F57" s="6"/>
      <c r="G57" s="6"/>
      <c r="H57" s="2"/>
    </row>
    <row r="58" spans="1:8" ht="14.25" customHeight="1" x14ac:dyDescent="0.3">
      <c r="A58" s="3"/>
      <c r="B58" s="4" t="s">
        <v>1</v>
      </c>
      <c r="C58" s="5" t="s">
        <v>4</v>
      </c>
      <c r="D58" s="4" t="s">
        <v>5</v>
      </c>
      <c r="E58" s="5" t="s">
        <v>6</v>
      </c>
      <c r="F58" s="4" t="s">
        <v>7</v>
      </c>
      <c r="G58" s="5" t="s">
        <v>8</v>
      </c>
      <c r="H58" s="4" t="s">
        <v>9</v>
      </c>
    </row>
    <row r="59" spans="1:8" ht="16.5" customHeight="1" x14ac:dyDescent="0.3">
      <c r="B59" s="8">
        <f t="array" ref="B59:H59">Days+1+DATE(Calendar5Year,Calendar5MonthOption,1)-WEEKDAY(DATE(Calendar5Year,Calendar5MonthOption,1),WeekdayOption)</f>
        <v>46048</v>
      </c>
      <c r="C59" s="8">
        <v>46049</v>
      </c>
      <c r="D59" s="8">
        <v>46050</v>
      </c>
      <c r="E59" s="8">
        <v>46051</v>
      </c>
      <c r="F59" s="8">
        <v>46052</v>
      </c>
      <c r="G59" s="8">
        <v>46053</v>
      </c>
      <c r="H59" s="8">
        <v>46054</v>
      </c>
    </row>
    <row r="60" spans="1:8" ht="56.25" customHeight="1" x14ac:dyDescent="0.3">
      <c r="B60" s="7"/>
      <c r="C60" s="7"/>
      <c r="D60" s="7"/>
      <c r="E60" s="7"/>
      <c r="F60" s="7"/>
      <c r="G60" s="7"/>
      <c r="H60" s="7"/>
    </row>
    <row r="61" spans="1:8" ht="16.5" customHeight="1" x14ac:dyDescent="0.3">
      <c r="B61" s="8">
        <f t="array" ref="B61:H61">Days+8+DATE(Calendar5Year,Calendar5MonthOption,1)-WEEKDAY(DATE(Calendar5Year,Calendar5MonthOption,1),WeekdayOption)</f>
        <v>46055</v>
      </c>
      <c r="C61" s="8">
        <v>46056</v>
      </c>
      <c r="D61" s="8">
        <v>46057</v>
      </c>
      <c r="E61" s="8">
        <v>46058</v>
      </c>
      <c r="F61" s="8">
        <v>46059</v>
      </c>
      <c r="G61" s="8">
        <v>46060</v>
      </c>
      <c r="H61" s="8">
        <v>46061</v>
      </c>
    </row>
    <row r="62" spans="1:8" ht="56.25" customHeight="1" x14ac:dyDescent="0.3">
      <c r="B62" s="7"/>
      <c r="C62" s="28"/>
      <c r="D62" s="25"/>
      <c r="E62" s="25"/>
      <c r="F62" s="25"/>
      <c r="G62" s="7"/>
      <c r="H62" s="7"/>
    </row>
    <row r="63" spans="1:8" ht="16.5" customHeight="1" x14ac:dyDescent="0.3">
      <c r="B63" s="8">
        <f t="array" ref="B63:H63">Days+15+DATE(Calendar5Year,Calendar5MonthOption,1)-WEEKDAY(DATE(Calendar5Year,Calendar5MonthOption,1),WeekdayOption)</f>
        <v>46062</v>
      </c>
      <c r="C63" s="8">
        <v>46063</v>
      </c>
      <c r="D63" s="8">
        <v>46064</v>
      </c>
      <c r="E63" s="8">
        <v>46065</v>
      </c>
      <c r="F63" s="8">
        <v>46066</v>
      </c>
      <c r="G63" s="8">
        <v>46067</v>
      </c>
      <c r="H63" s="8">
        <v>46068</v>
      </c>
    </row>
    <row r="64" spans="1:8" ht="56.25" customHeight="1" x14ac:dyDescent="0.3">
      <c r="B64" s="7"/>
      <c r="C64" s="14" t="s">
        <v>29</v>
      </c>
      <c r="D64" s="14" t="s">
        <v>29</v>
      </c>
      <c r="E64" s="14" t="s">
        <v>29</v>
      </c>
      <c r="F64" s="14" t="s">
        <v>29</v>
      </c>
      <c r="G64" s="7"/>
      <c r="H64" s="7"/>
    </row>
    <row r="65" spans="1:8" ht="16.5" customHeight="1" x14ac:dyDescent="0.3">
      <c r="B65" s="8">
        <f t="array" ref="B65:H65">Days+22+DATE(Calendar5Year,Calendar5MonthOption,1)-WEEKDAY(DATE(Calendar5Year,Calendar5MonthOption,1),WeekdayOption)</f>
        <v>46069</v>
      </c>
      <c r="C65" s="8">
        <v>46070</v>
      </c>
      <c r="D65" s="8">
        <v>46071</v>
      </c>
      <c r="E65" s="8">
        <v>46072</v>
      </c>
      <c r="F65" s="8">
        <v>46073</v>
      </c>
      <c r="G65" s="8">
        <v>46074</v>
      </c>
      <c r="H65" s="8">
        <v>46075</v>
      </c>
    </row>
    <row r="66" spans="1:8" ht="56.25" customHeight="1" x14ac:dyDescent="0.3">
      <c r="B66" s="7"/>
      <c r="C66" s="23" t="s">
        <v>39</v>
      </c>
      <c r="D66" s="15" t="s">
        <v>40</v>
      </c>
      <c r="E66" s="15" t="s">
        <v>41</v>
      </c>
      <c r="F66" s="15" t="s">
        <v>39</v>
      </c>
      <c r="G66" s="7"/>
      <c r="H66" s="7"/>
    </row>
    <row r="67" spans="1:8" ht="16.5" customHeight="1" x14ac:dyDescent="0.3">
      <c r="B67" s="8">
        <f t="array" ref="B67:H67">Days+29+DATE(Calendar5Year,Calendar5MonthOption,1)-WEEKDAY(DATE(Calendar5Year,Calendar5MonthOption,1),WeekdayOption)</f>
        <v>46076</v>
      </c>
      <c r="C67" s="8">
        <v>46077</v>
      </c>
      <c r="D67" s="8">
        <v>46078</v>
      </c>
      <c r="E67" s="8">
        <v>46079</v>
      </c>
      <c r="F67" s="8">
        <v>46080</v>
      </c>
      <c r="G67" s="8">
        <v>46081</v>
      </c>
      <c r="H67" s="8">
        <v>46082</v>
      </c>
    </row>
    <row r="68" spans="1:8" ht="57" customHeight="1" x14ac:dyDescent="0.3">
      <c r="B68" s="7"/>
      <c r="C68" s="21" t="s">
        <v>25</v>
      </c>
      <c r="D68" s="15" t="s">
        <v>30</v>
      </c>
      <c r="E68" s="15" t="s">
        <v>30</v>
      </c>
      <c r="F68" s="15" t="s">
        <v>30</v>
      </c>
      <c r="G68" s="7"/>
      <c r="H68" s="7"/>
    </row>
    <row r="69" spans="1:8" ht="16.5" customHeight="1" x14ac:dyDescent="0.3">
      <c r="B69" s="8">
        <f t="array" ref="B69:C69">Days+36+DATE(Calendar5Year,Calendar5MonthOption,1)-WEEKDAY(DATE(Calendar5Year,Calendar5MonthOption,1),WeekdayOption)</f>
        <v>46083</v>
      </c>
      <c r="C69" s="8">
        <v>46084</v>
      </c>
      <c r="D69" s="33" t="s">
        <v>0</v>
      </c>
      <c r="E69" s="34"/>
      <c r="F69" s="34"/>
      <c r="G69" s="34"/>
      <c r="H69" s="35"/>
    </row>
    <row r="70" spans="1:8" ht="63.75" customHeight="1" x14ac:dyDescent="0.3">
      <c r="B70" s="7"/>
      <c r="C70" s="7"/>
      <c r="D70" s="43"/>
      <c r="E70" s="40"/>
      <c r="F70" s="40"/>
      <c r="G70" s="40"/>
      <c r="H70" s="41"/>
    </row>
    <row r="71" spans="1:8" ht="54" customHeight="1" x14ac:dyDescent="0.7">
      <c r="A71" s="2"/>
      <c r="B71" s="1">
        <f>YEAR(DATE(Calendar5Year,Calendar5MonthOption+1,1))</f>
        <v>2026</v>
      </c>
      <c r="C71" s="49" t="s">
        <v>13</v>
      </c>
      <c r="D71" s="49"/>
      <c r="E71" s="49"/>
      <c r="F71" s="6"/>
      <c r="G71" s="6"/>
      <c r="H71" s="2"/>
    </row>
    <row r="72" spans="1:8" ht="14.25" customHeight="1" x14ac:dyDescent="0.3">
      <c r="A72" s="3"/>
      <c r="B72" s="4" t="s">
        <v>1</v>
      </c>
      <c r="C72" s="5" t="s">
        <v>4</v>
      </c>
      <c r="D72" s="4" t="s">
        <v>5</v>
      </c>
      <c r="E72" s="5" t="s">
        <v>6</v>
      </c>
      <c r="F72" s="4" t="s">
        <v>7</v>
      </c>
      <c r="G72" s="5" t="s">
        <v>8</v>
      </c>
      <c r="H72" s="4" t="s">
        <v>9</v>
      </c>
    </row>
    <row r="73" spans="1:8" ht="16.5" customHeight="1" x14ac:dyDescent="0.3">
      <c r="B73" s="8">
        <f t="array" ref="B73:H73">Days+1+DATE(Calendar6Year,Calendar6MonthOption,1)-WEEKDAY(DATE(Calendar6Year,Calendar6MonthOption,1),WeekdayOption)</f>
        <v>46076</v>
      </c>
      <c r="C73" s="8">
        <v>46077</v>
      </c>
      <c r="D73" s="8">
        <v>46078</v>
      </c>
      <c r="E73" s="8">
        <v>46079</v>
      </c>
      <c r="F73" s="8">
        <v>46080</v>
      </c>
      <c r="G73" s="8">
        <v>46081</v>
      </c>
      <c r="H73" s="8">
        <v>46082</v>
      </c>
    </row>
    <row r="74" spans="1:8" ht="56.25" customHeight="1" x14ac:dyDescent="0.3">
      <c r="B74" s="7"/>
      <c r="C74" s="7"/>
      <c r="D74" s="7"/>
      <c r="E74" s="7"/>
      <c r="F74" s="7"/>
      <c r="G74" s="7"/>
      <c r="H74" s="7"/>
    </row>
    <row r="75" spans="1:8" ht="16.5" customHeight="1" x14ac:dyDescent="0.3">
      <c r="B75" s="8">
        <f t="array" ref="B75:H75">Days+8+DATE(Calendar6Year,Calendar6MonthOption,1)-WEEKDAY(DATE(Calendar6Year,Calendar6MonthOption,1),WeekdayOption)</f>
        <v>46083</v>
      </c>
      <c r="C75" s="8">
        <v>46084</v>
      </c>
      <c r="D75" s="8">
        <v>46085</v>
      </c>
      <c r="E75" s="8">
        <v>46086</v>
      </c>
      <c r="F75" s="8">
        <v>46087</v>
      </c>
      <c r="G75" s="8">
        <v>46088</v>
      </c>
      <c r="H75" s="8">
        <v>46089</v>
      </c>
    </row>
    <row r="76" spans="1:8" ht="56.25" customHeight="1" x14ac:dyDescent="0.3">
      <c r="B76" s="7"/>
      <c r="C76" s="22" t="s">
        <v>36</v>
      </c>
      <c r="D76" s="22" t="s">
        <v>36</v>
      </c>
      <c r="E76" s="22" t="s">
        <v>36</v>
      </c>
      <c r="F76" s="22" t="s">
        <v>36</v>
      </c>
      <c r="G76" s="7"/>
      <c r="H76" s="7"/>
    </row>
    <row r="77" spans="1:8" ht="16.5" customHeight="1" x14ac:dyDescent="0.3">
      <c r="B77" s="8">
        <f t="array" ref="B77:H77">Days+15+DATE(Calendar6Year,Calendar6MonthOption,1)-WEEKDAY(DATE(Calendar6Year,Calendar6MonthOption,1),WeekdayOption)</f>
        <v>46090</v>
      </c>
      <c r="C77" s="8">
        <v>46091</v>
      </c>
      <c r="D77" s="8">
        <v>46092</v>
      </c>
      <c r="E77" s="8">
        <v>46093</v>
      </c>
      <c r="F77" s="8">
        <v>46094</v>
      </c>
      <c r="G77" s="8">
        <v>46095</v>
      </c>
      <c r="H77" s="8">
        <v>46096</v>
      </c>
    </row>
    <row r="78" spans="1:8" ht="56.25" customHeight="1" x14ac:dyDescent="0.3">
      <c r="B78" s="50" t="s">
        <v>43</v>
      </c>
      <c r="C78" s="24"/>
      <c r="D78" s="25"/>
      <c r="E78" s="25"/>
      <c r="F78" s="25"/>
      <c r="G78" s="7"/>
      <c r="H78" s="7"/>
    </row>
    <row r="79" spans="1:8" ht="16.5" customHeight="1" x14ac:dyDescent="0.3">
      <c r="B79" s="8">
        <f t="array" ref="B79:H79">Days+22+DATE(Calendar6Year,Calendar6MonthOption,1)-WEEKDAY(DATE(Calendar6Year,Calendar6MonthOption,1),WeekdayOption)</f>
        <v>46097</v>
      </c>
      <c r="C79" s="8">
        <v>46098</v>
      </c>
      <c r="D79" s="8">
        <v>46099</v>
      </c>
      <c r="E79" s="8">
        <v>46100</v>
      </c>
      <c r="F79" s="8">
        <v>46101</v>
      </c>
      <c r="G79" s="8">
        <v>46102</v>
      </c>
      <c r="H79" s="8">
        <v>46103</v>
      </c>
    </row>
    <row r="80" spans="1:8" ht="56.25" customHeight="1" x14ac:dyDescent="0.3">
      <c r="B80" s="7"/>
      <c r="C80" s="26"/>
      <c r="D80" s="26"/>
      <c r="E80" s="26"/>
      <c r="F80" s="26"/>
      <c r="G80" s="7"/>
      <c r="H80" s="7"/>
    </row>
    <row r="81" spans="1:8" ht="16.5" customHeight="1" x14ac:dyDescent="0.3">
      <c r="B81" s="8">
        <f t="array" ref="B81:H81">Days+29+DATE(Calendar6Year,Calendar6MonthOption,1)-WEEKDAY(DATE(Calendar6Year,Calendar6MonthOption,1),WeekdayOption)</f>
        <v>46104</v>
      </c>
      <c r="C81" s="8">
        <v>46105</v>
      </c>
      <c r="D81" s="8">
        <v>46106</v>
      </c>
      <c r="E81" s="8">
        <v>46107</v>
      </c>
      <c r="F81" s="8">
        <v>46108</v>
      </c>
      <c r="G81" s="8">
        <v>46109</v>
      </c>
      <c r="H81" s="8">
        <v>46110</v>
      </c>
    </row>
    <row r="82" spans="1:8" ht="57" customHeight="1" x14ac:dyDescent="0.3">
      <c r="B82" s="7"/>
      <c r="C82" s="14" t="s">
        <v>37</v>
      </c>
      <c r="D82" s="14" t="s">
        <v>37</v>
      </c>
      <c r="E82" s="14" t="s">
        <v>37</v>
      </c>
      <c r="F82" s="14" t="s">
        <v>37</v>
      </c>
      <c r="G82" s="7"/>
      <c r="H82" s="7"/>
    </row>
    <row r="83" spans="1:8" ht="16.5" customHeight="1" x14ac:dyDescent="0.3">
      <c r="B83" s="8">
        <f t="array" ref="B83:C83">Days+36+DATE(Calendar6Year,Calendar6MonthOption,1)-WEEKDAY(DATE(Calendar6Year,Calendar6MonthOption,1),WeekdayOption)</f>
        <v>46111</v>
      </c>
      <c r="C83" s="8">
        <v>46112</v>
      </c>
      <c r="D83" s="33" t="s">
        <v>0</v>
      </c>
      <c r="E83" s="34"/>
      <c r="F83" s="34"/>
      <c r="G83" s="34"/>
      <c r="H83" s="35"/>
    </row>
    <row r="84" spans="1:8" ht="63.75" customHeight="1" x14ac:dyDescent="0.3">
      <c r="B84" s="7"/>
      <c r="C84" s="7"/>
      <c r="D84" s="43"/>
      <c r="E84" s="40"/>
      <c r="F84" s="40"/>
      <c r="G84" s="40"/>
      <c r="H84" s="41"/>
    </row>
    <row r="85" spans="1:8" ht="54" customHeight="1" x14ac:dyDescent="0.7">
      <c r="A85" s="2"/>
      <c r="B85" s="1">
        <f>YEAR(DATE(Calendar6Year,Calendar6MonthOption+1,1))</f>
        <v>2026</v>
      </c>
      <c r="C85" s="49" t="s">
        <v>14</v>
      </c>
      <c r="D85" s="49"/>
      <c r="E85" s="49"/>
      <c r="F85" s="6"/>
      <c r="G85" s="6"/>
      <c r="H85" s="2"/>
    </row>
    <row r="86" spans="1:8" ht="14.25" customHeight="1" x14ac:dyDescent="0.3">
      <c r="A86" s="3"/>
      <c r="B86" s="4" t="s">
        <v>1</v>
      </c>
      <c r="C86" s="5" t="s">
        <v>4</v>
      </c>
      <c r="D86" s="4" t="s">
        <v>5</v>
      </c>
      <c r="E86" s="5" t="s">
        <v>6</v>
      </c>
      <c r="F86" s="4" t="s">
        <v>7</v>
      </c>
      <c r="G86" s="5" t="s">
        <v>8</v>
      </c>
      <c r="H86" s="4" t="s">
        <v>9</v>
      </c>
    </row>
    <row r="87" spans="1:8" ht="16.5" customHeight="1" x14ac:dyDescent="0.3">
      <c r="B87" s="8">
        <f t="array" ref="B87:H87">Days+1+DATE(Calendar7Year,Calendar7MonthOption,1)-WEEKDAY(DATE(Calendar7Year,Calendar7MonthOption,1),WeekdayOption)</f>
        <v>46111</v>
      </c>
      <c r="C87" s="8">
        <v>46112</v>
      </c>
      <c r="D87" s="8">
        <v>46113</v>
      </c>
      <c r="E87" s="8">
        <v>46114</v>
      </c>
      <c r="F87" s="8">
        <v>46115</v>
      </c>
      <c r="G87" s="8">
        <v>46116</v>
      </c>
      <c r="H87" s="8">
        <v>46117</v>
      </c>
    </row>
    <row r="88" spans="1:8" ht="56.25" customHeight="1" x14ac:dyDescent="0.3">
      <c r="B88" s="7"/>
      <c r="C88" s="7"/>
      <c r="D88" s="7"/>
      <c r="E88" s="7"/>
      <c r="F88" s="7"/>
      <c r="G88" s="7"/>
      <c r="H88" s="7"/>
    </row>
    <row r="89" spans="1:8" ht="16.5" customHeight="1" x14ac:dyDescent="0.3">
      <c r="B89" s="8">
        <f t="array" ref="B89:H89">Days+8+DATE(Calendar7Year,Calendar7MonthOption,1)-WEEKDAY(DATE(Calendar7Year,Calendar7MonthOption,1),WeekdayOption)</f>
        <v>46118</v>
      </c>
      <c r="C89" s="8">
        <v>46119</v>
      </c>
      <c r="D89" s="8">
        <v>46120</v>
      </c>
      <c r="E89" s="8">
        <v>46121</v>
      </c>
      <c r="F89" s="8">
        <v>46122</v>
      </c>
      <c r="G89" s="8">
        <v>46123</v>
      </c>
      <c r="H89" s="8">
        <v>46124</v>
      </c>
    </row>
    <row r="90" spans="1:8" ht="56.25" customHeight="1" x14ac:dyDescent="0.3">
      <c r="B90" s="7"/>
      <c r="C90" s="15" t="s">
        <v>38</v>
      </c>
      <c r="D90" s="15" t="s">
        <v>38</v>
      </c>
      <c r="E90" s="15" t="s">
        <v>38</v>
      </c>
      <c r="F90" s="15" t="s">
        <v>38</v>
      </c>
      <c r="G90" s="7"/>
      <c r="H90" s="7"/>
    </row>
    <row r="91" spans="1:8" ht="16.5" customHeight="1" x14ac:dyDescent="0.3">
      <c r="B91" s="8">
        <f t="array" ref="B91:H91">Days+15+DATE(Calendar7Year,Calendar7MonthOption,1)-WEEKDAY(DATE(Calendar7Year,Calendar7MonthOption,1),WeekdayOption)</f>
        <v>46125</v>
      </c>
      <c r="C91" s="8">
        <v>46126</v>
      </c>
      <c r="D91" s="8">
        <v>46127</v>
      </c>
      <c r="E91" s="8">
        <v>46128</v>
      </c>
      <c r="F91" s="8">
        <v>46129</v>
      </c>
      <c r="G91" s="8">
        <v>46130</v>
      </c>
      <c r="H91" s="8">
        <v>46131</v>
      </c>
    </row>
    <row r="92" spans="1:8" ht="56.25" customHeight="1" x14ac:dyDescent="0.3">
      <c r="B92" s="7"/>
      <c r="C92" s="15" t="s">
        <v>31</v>
      </c>
      <c r="D92" s="15" t="s">
        <v>31</v>
      </c>
      <c r="E92" s="15" t="s">
        <v>31</v>
      </c>
      <c r="F92" s="15" t="s">
        <v>31</v>
      </c>
      <c r="G92" s="7"/>
      <c r="H92" s="7"/>
    </row>
    <row r="93" spans="1:8" ht="16.5" customHeight="1" x14ac:dyDescent="0.3">
      <c r="B93" s="8">
        <f t="array" ref="B93:H93">Days+22+DATE(Calendar7Year,Calendar7MonthOption,1)-WEEKDAY(DATE(Calendar7Year,Calendar7MonthOption,1),WeekdayOption)</f>
        <v>46132</v>
      </c>
      <c r="C93" s="8">
        <v>46133</v>
      </c>
      <c r="D93" s="8">
        <v>46134</v>
      </c>
      <c r="E93" s="8">
        <v>46135</v>
      </c>
      <c r="F93" s="8">
        <v>46136</v>
      </c>
      <c r="G93" s="8">
        <v>46137</v>
      </c>
      <c r="H93" s="8">
        <v>46138</v>
      </c>
    </row>
    <row r="94" spans="1:8" ht="56.25" customHeight="1" x14ac:dyDescent="0.3">
      <c r="B94" s="7"/>
      <c r="C94" s="7"/>
      <c r="D94" s="7"/>
      <c r="E94" s="7"/>
      <c r="F94" s="7"/>
      <c r="G94" s="7"/>
      <c r="H94" s="7"/>
    </row>
    <row r="95" spans="1:8" ht="16.5" customHeight="1" x14ac:dyDescent="0.3">
      <c r="B95" s="8">
        <f t="array" ref="B95:H95">Days+29+DATE(Calendar7Year,Calendar7MonthOption,1)-WEEKDAY(DATE(Calendar7Year,Calendar7MonthOption,1),WeekdayOption)</f>
        <v>46139</v>
      </c>
      <c r="C95" s="8">
        <v>46140</v>
      </c>
      <c r="D95" s="8">
        <v>46141</v>
      </c>
      <c r="E95" s="8">
        <v>46142</v>
      </c>
      <c r="F95" s="8">
        <v>46143</v>
      </c>
      <c r="G95" s="8">
        <v>46144</v>
      </c>
      <c r="H95" s="8">
        <v>46145</v>
      </c>
    </row>
    <row r="96" spans="1:8" ht="57" customHeight="1" x14ac:dyDescent="0.3">
      <c r="B96" s="15" t="s">
        <v>32</v>
      </c>
      <c r="C96" s="15" t="s">
        <v>32</v>
      </c>
      <c r="D96" s="15" t="s">
        <v>32</v>
      </c>
      <c r="E96" s="15" t="s">
        <v>32</v>
      </c>
      <c r="F96" s="20" t="s">
        <v>26</v>
      </c>
      <c r="G96" s="7"/>
      <c r="H96" s="7"/>
    </row>
    <row r="97" spans="1:8" ht="16.5" customHeight="1" x14ac:dyDescent="0.3">
      <c r="B97" s="8">
        <f t="array" ref="B97:C97">Days+36+DATE(Calendar7Year,Calendar7MonthOption,1)-WEEKDAY(DATE(Calendar7Year,Calendar7MonthOption,1),WeekdayOption)</f>
        <v>46146</v>
      </c>
      <c r="C97" s="8">
        <v>46147</v>
      </c>
      <c r="D97" s="33" t="s">
        <v>0</v>
      </c>
      <c r="E97" s="34"/>
      <c r="F97" s="34"/>
      <c r="G97" s="34"/>
      <c r="H97" s="35"/>
    </row>
    <row r="98" spans="1:8" ht="63.75" customHeight="1" x14ac:dyDescent="0.3">
      <c r="B98" s="7"/>
      <c r="C98" s="7"/>
      <c r="D98" s="39"/>
      <c r="E98" s="40"/>
      <c r="F98" s="40"/>
      <c r="G98" s="40"/>
      <c r="H98" s="41"/>
    </row>
    <row r="99" spans="1:8" ht="54" customHeight="1" x14ac:dyDescent="0.7">
      <c r="A99" s="2"/>
      <c r="B99" s="1">
        <f>YEAR(DATE(Calendar7Year,Calendar7MonthOption+1,1))</f>
        <v>2026</v>
      </c>
      <c r="C99" s="49" t="s">
        <v>15</v>
      </c>
      <c r="D99" s="49"/>
      <c r="E99" s="49"/>
      <c r="F99" s="6"/>
      <c r="G99" s="6"/>
      <c r="H99" s="2"/>
    </row>
    <row r="100" spans="1:8" ht="14.25" customHeight="1" x14ac:dyDescent="0.3">
      <c r="A100" s="3"/>
      <c r="B100" s="4" t="s">
        <v>1</v>
      </c>
      <c r="C100" s="5" t="s">
        <v>4</v>
      </c>
      <c r="D100" s="4" t="s">
        <v>5</v>
      </c>
      <c r="E100" s="5" t="s">
        <v>6</v>
      </c>
      <c r="F100" s="4" t="s">
        <v>7</v>
      </c>
      <c r="G100" s="5" t="s">
        <v>8</v>
      </c>
      <c r="H100" s="4" t="s">
        <v>9</v>
      </c>
    </row>
    <row r="101" spans="1:8" ht="16.5" customHeight="1" x14ac:dyDescent="0.3">
      <c r="B101" s="8">
        <f t="array" ref="B101:H101">Days+1+DATE(Calendar8Year,Calendar8MonthOption,1)-WEEKDAY(DATE(Calendar8Year,Calendar8MonthOption,1),WeekdayOption)</f>
        <v>46139</v>
      </c>
      <c r="C101" s="8">
        <v>46140</v>
      </c>
      <c r="D101" s="8">
        <v>46141</v>
      </c>
      <c r="E101" s="8">
        <v>46142</v>
      </c>
      <c r="F101" s="8">
        <v>46143</v>
      </c>
      <c r="G101" s="8">
        <v>46144</v>
      </c>
      <c r="H101" s="8">
        <v>46145</v>
      </c>
    </row>
    <row r="102" spans="1:8" ht="56.25" customHeight="1" x14ac:dyDescent="0.3">
      <c r="B102" s="7"/>
      <c r="C102" s="7"/>
      <c r="D102" s="7"/>
      <c r="E102" s="7"/>
      <c r="F102" s="7"/>
      <c r="G102" s="7"/>
      <c r="H102" s="7"/>
    </row>
    <row r="103" spans="1:8" ht="16.5" customHeight="1" x14ac:dyDescent="0.3">
      <c r="B103" s="8">
        <f t="array" ref="B103:H103">Days+8+DATE(Calendar8Year,Calendar8MonthOption,1)-WEEKDAY(DATE(Calendar8Year,Calendar8MonthOption,1),WeekdayOption)</f>
        <v>46146</v>
      </c>
      <c r="C103" s="8">
        <v>46147</v>
      </c>
      <c r="D103" s="8">
        <v>46148</v>
      </c>
      <c r="E103" s="8">
        <v>46149</v>
      </c>
      <c r="F103" s="8">
        <v>46150</v>
      </c>
      <c r="G103" s="8">
        <v>46151</v>
      </c>
      <c r="H103" s="8">
        <v>46152</v>
      </c>
    </row>
    <row r="104" spans="1:8" ht="56.25" customHeight="1" x14ac:dyDescent="0.3">
      <c r="B104" s="7"/>
      <c r="C104" s="15" t="s">
        <v>33</v>
      </c>
      <c r="D104" s="15" t="s">
        <v>33</v>
      </c>
      <c r="E104" s="15" t="s">
        <v>33</v>
      </c>
      <c r="F104" s="15" t="s">
        <v>33</v>
      </c>
      <c r="G104" s="7"/>
      <c r="H104" s="7"/>
    </row>
    <row r="105" spans="1:8" ht="16.5" customHeight="1" x14ac:dyDescent="0.3">
      <c r="B105" s="8">
        <f t="array" ref="B105:H105">Days+15+DATE(Calendar8Year,Calendar8MonthOption,1)-WEEKDAY(DATE(Calendar8Year,Calendar8MonthOption,1),WeekdayOption)</f>
        <v>46153</v>
      </c>
      <c r="C105" s="8">
        <v>46154</v>
      </c>
      <c r="D105" s="8">
        <v>46155</v>
      </c>
      <c r="E105" s="8">
        <v>46156</v>
      </c>
      <c r="F105" s="8">
        <v>46157</v>
      </c>
      <c r="G105" s="8">
        <v>46158</v>
      </c>
      <c r="H105" s="8">
        <v>46159</v>
      </c>
    </row>
    <row r="106" spans="1:8" ht="56.25" customHeight="1" x14ac:dyDescent="0.3">
      <c r="B106" s="7"/>
      <c r="C106" s="7"/>
      <c r="D106" s="7"/>
      <c r="E106" s="7"/>
      <c r="F106" s="20" t="s">
        <v>42</v>
      </c>
      <c r="G106" s="7"/>
      <c r="H106" s="7"/>
    </row>
    <row r="107" spans="1:8" ht="16.5" customHeight="1" x14ac:dyDescent="0.3">
      <c r="B107" s="8">
        <f t="array" ref="B107:H107">Days+22+DATE(Calendar8Year,Calendar8MonthOption,1)-WEEKDAY(DATE(Calendar8Year,Calendar8MonthOption,1),WeekdayOption)</f>
        <v>46160</v>
      </c>
      <c r="C107" s="8">
        <v>46161</v>
      </c>
      <c r="D107" s="8">
        <v>46162</v>
      </c>
      <c r="E107" s="8">
        <v>46163</v>
      </c>
      <c r="F107" s="8">
        <v>46164</v>
      </c>
      <c r="G107" s="8">
        <v>46165</v>
      </c>
      <c r="H107" s="8">
        <v>46166</v>
      </c>
    </row>
    <row r="108" spans="1:8" ht="56.25" customHeight="1" x14ac:dyDescent="0.3">
      <c r="B108" s="7"/>
      <c r="C108" s="7"/>
      <c r="D108" s="7"/>
      <c r="E108" s="7"/>
      <c r="F108" s="7"/>
      <c r="G108" s="7"/>
      <c r="H108" s="7"/>
    </row>
    <row r="109" spans="1:8" ht="16.5" customHeight="1" x14ac:dyDescent="0.3">
      <c r="B109" s="8">
        <f t="array" ref="B109:H109">Days+29+DATE(Calendar8Year,Calendar8MonthOption,1)-WEEKDAY(DATE(Calendar8Year,Calendar8MonthOption,1),WeekdayOption)</f>
        <v>46167</v>
      </c>
      <c r="C109" s="8">
        <v>46168</v>
      </c>
      <c r="D109" s="8">
        <v>46169</v>
      </c>
      <c r="E109" s="8">
        <v>46170</v>
      </c>
      <c r="F109" s="8">
        <v>46171</v>
      </c>
      <c r="G109" s="8">
        <v>46172</v>
      </c>
      <c r="H109" s="8">
        <v>46173</v>
      </c>
    </row>
    <row r="110" spans="1:8" ht="57" customHeight="1" x14ac:dyDescent="0.3">
      <c r="B110" s="7"/>
      <c r="C110" s="7"/>
      <c r="D110" s="7"/>
      <c r="E110" s="7"/>
      <c r="F110" s="7"/>
      <c r="G110" s="7"/>
      <c r="H110" s="7"/>
    </row>
    <row r="111" spans="1:8" ht="16.5" customHeight="1" x14ac:dyDescent="0.3">
      <c r="B111" s="8">
        <f t="array" ref="B111:C111">Days+36+DATE(Calendar8Year,Calendar8MonthOption,1)-WEEKDAY(DATE(Calendar8Year,Calendar8MonthOption,1),WeekdayOption)</f>
        <v>46174</v>
      </c>
      <c r="C111" s="8">
        <v>46175</v>
      </c>
      <c r="D111" s="33" t="s">
        <v>0</v>
      </c>
      <c r="E111" s="34"/>
      <c r="F111" s="34"/>
      <c r="G111" s="34"/>
      <c r="H111" s="35"/>
    </row>
    <row r="112" spans="1:8" ht="63.75" customHeight="1" x14ac:dyDescent="0.3">
      <c r="B112" s="7"/>
      <c r="C112" s="7"/>
      <c r="D112" s="39"/>
      <c r="E112" s="40"/>
      <c r="F112" s="40"/>
      <c r="G112" s="40"/>
      <c r="H112" s="41"/>
    </row>
  </sheetData>
  <mergeCells count="24">
    <mergeCell ref="D111:H111"/>
    <mergeCell ref="D98:H98"/>
    <mergeCell ref="D112:H112"/>
    <mergeCell ref="C71:E71"/>
    <mergeCell ref="C85:E85"/>
    <mergeCell ref="C99:E99"/>
    <mergeCell ref="D97:H97"/>
    <mergeCell ref="D84:H84"/>
    <mergeCell ref="C1:E1"/>
    <mergeCell ref="C15:E15"/>
    <mergeCell ref="C29:E29"/>
    <mergeCell ref="C43:E43"/>
    <mergeCell ref="D83:H83"/>
    <mergeCell ref="D13:H13"/>
    <mergeCell ref="D14:H14"/>
    <mergeCell ref="D42:H42"/>
    <mergeCell ref="D56:H56"/>
    <mergeCell ref="D70:H70"/>
    <mergeCell ref="D55:H55"/>
    <mergeCell ref="D69:H69"/>
    <mergeCell ref="D27:H27"/>
    <mergeCell ref="D28:H28"/>
    <mergeCell ref="D41:H41"/>
    <mergeCell ref="C57:E57"/>
  </mergeCells>
  <phoneticPr fontId="4" type="noConversion"/>
  <conditionalFormatting sqref="B3:H3 B5:H5 B7:H7 B9:H9 B11:H11 B13:C13">
    <cfRule type="expression" dxfId="7" priority="38">
      <formula>MONTH(B3)&lt;&gt;Calendar1MonthOption</formula>
    </cfRule>
  </conditionalFormatting>
  <conditionalFormatting sqref="B17:H17 B19:H19 B21:H21 B23:H23 B25:H25 B27:C27">
    <cfRule type="expression" dxfId="6" priority="27">
      <formula>MONTH(B17)&lt;&gt;Calendar2MonthOption</formula>
    </cfRule>
  </conditionalFormatting>
  <conditionalFormatting sqref="B31:H31 B33:H33 B35:H35 B37:H37 B39:H39 B41:C41">
    <cfRule type="expression" dxfId="5" priority="25">
      <formula>MONTH(B31)&lt;&gt;Calendar3MonthOption</formula>
    </cfRule>
  </conditionalFormatting>
  <conditionalFormatting sqref="B45:H45 B47:H47 B49:H49 B51:H51 B53:H53 B55:C55">
    <cfRule type="expression" dxfId="4" priority="23">
      <formula>MONTH(B45)&lt;&gt;Calendar4MonthOption</formula>
    </cfRule>
  </conditionalFormatting>
  <conditionalFormatting sqref="B59:H59 B61:H61 B63:H63 B65:H65 B67:H67 B69:C69">
    <cfRule type="expression" dxfId="3" priority="21">
      <formula>MONTH(B59)&lt;&gt;Calendar5MonthOption</formula>
    </cfRule>
  </conditionalFormatting>
  <conditionalFormatting sqref="B73:H73 B75:H75 B77:H77 B79:H79 B81:H81 B83:C83">
    <cfRule type="expression" dxfId="2" priority="19">
      <formula>MONTH(B73)&lt;&gt;Calendar6MonthOption</formula>
    </cfRule>
  </conditionalFormatting>
  <conditionalFormatting sqref="B87:H87 B89:H89 B91:H91 B93:H93 B95:H95 B97:C97">
    <cfRule type="expression" dxfId="1" priority="17">
      <formula>MONTH(B87)&lt;&gt;Calendar7MonthOption</formula>
    </cfRule>
  </conditionalFormatting>
  <conditionalFormatting sqref="B101:H101 B103:H103 B105:H105 B107:H107 B109:H109 B111:C111">
    <cfRule type="expression" dxfId="0" priority="15">
      <formula>MONTH(B101)&lt;&gt;Calendar8MonthOption</formula>
    </cfRule>
  </conditionalFormatting>
  <dataValidations xWindow="261" yWindow="449" count="14">
    <dataValidation type="list" errorStyle="warning" allowBlank="1" showInputMessage="1" showErrorMessage="1" error="Select the week start day from the list. Select CANCEL,press ALT+DOWN ARROW for options, then DOWN ARROW and ENTER to make selection" prompt="Select the week start day in this cell. Press ALT+DOWN ARROW to open the drop-down list, then ENTER to make the selection. The calendar will update automatically" sqref="B2" xr:uid="{00000000-0002-0000-0000-000000000000}">
      <formula1>"SUNDAY,MONDAY,TUESDAY,WEDNESDAY,THURSDAY,FRIDAY,SATURDAY"</formula1>
    </dataValidation>
    <dataValidation type="list" errorStyle="warning" allowBlank="1" showInputMessage="1" showErrorMessage="1" error="Select calendar start month from the list. Select CANCEL, press ALT+DOWN ARROW for options, then DOWN ARROW and ENTER to make selection" prompt="Select calendar start month in this cell. Press ALT+DOWN ARROW to open the drop-down list, then ENTER to make the selection" sqref="C1:E1" xr:uid="{00000000-0002-0000-0000-000001000000}">
      <formula1>"January,February,March,April,May,June,July,August,September,October,November,December"</formula1>
    </dataValidation>
    <dataValidation allowBlank="1" showInputMessage="1" prompt="This workbook is a 12-month calendar. Enter starting year in cell B1, then select the starting month in cell C1. The calendar will update automatically for subsequent months" sqref="A1" xr:uid="{00000000-0002-0000-0000-000002000000}"/>
    <dataValidation allowBlank="1" showInputMessage="1" showErrorMessage="1" prompt="Enter year in this cell" sqref="B1" xr:uid="{00000000-0002-0000-0000-000003000000}"/>
    <dataValidation allowBlank="1" showInputMessage="1" prompt="Automatically determined weekday. To change weekdays, select a new week start day in cell B2" sqref="C2:H2 B16" xr:uid="{00000000-0002-0000-0000-000004000000}"/>
    <dataValidation allowBlank="1" showInputMessage="1" prompt="Date" sqref="B3" xr:uid="{00000000-0002-0000-0000-000005000000}"/>
    <dataValidation allowBlank="1" showInputMessage="1" prompt="Enter daily notes here" sqref="B4" xr:uid="{00000000-0002-0000-0000-000006000000}"/>
    <dataValidation allowBlank="1" showInputMessage="1" prompt="Calendar year is automatically updated based on the year selected in cell B1" sqref="B15" xr:uid="{00000000-0002-0000-0000-000007000000}"/>
    <dataValidation allowBlank="1" showInputMessage="1" prompt="Calendar month is automatically updated based on the month selected in cell C1" sqref="C15:E15" xr:uid="{00000000-0002-0000-0000-000008000000}"/>
    <dataValidation allowBlank="1" showInputMessage="1" prompt="Enter monthly Notes in cell below" sqref="D13:H13" xr:uid="{00000000-0002-0000-0000-00000C000000}"/>
    <dataValidation allowBlank="1" showInputMessage="1" prompt="Enter monthly Notes in this cell" sqref="D14:H14" xr:uid="{00000000-0002-0000-0000-00000D000000}"/>
    <dataValidation allowBlank="1" showInputMessage="1" showErrorMessage="1" prompt="Calendar year is automatically updated based on the year selected in cell B1" sqref="B29 B43 B57 B71 B85 B99" xr:uid="{00000000-0002-0000-0000-00000E000000}"/>
    <dataValidation allowBlank="1" showInputMessage="1" showErrorMessage="1" prompt="Calendar month is automatically updated based on the month selected in cell C1" sqref="C29:E29 C43:E43 C57:E57 C71:E71 C85:E85 C99:E99" xr:uid="{00000000-0002-0000-0000-00000F000000}"/>
    <dataValidation allowBlank="1" showInputMessage="1" showErrorMessage="1" prompt="Automatically determined weekday. To change weekdays, select a new week start day in cell B2" sqref="C16:H16 B30:H30 B44:H44 B58:H58 B72:H72 B86:H86 B100:H100" xr:uid="{00000000-0002-0000-0000-000010000000}"/>
  </dataValidations>
  <printOptions horizontalCentered="1" verticalCentered="1"/>
  <pageMargins left="0.25" right="0.25" top="0.45" bottom="0.45" header="0.5" footer="0.5"/>
  <pageSetup fitToHeight="0" orientation="landscape" r:id="rId1"/>
  <headerFooter alignWithMargins="0"/>
  <rowBreaks count="7" manualBreakCount="7">
    <brk id="14" min="1" max="8" man="1"/>
    <brk id="28" min="1" max="8" man="1"/>
    <brk id="42" min="1" max="8" man="1"/>
    <brk id="56" min="1" max="8" man="1"/>
    <brk id="70" min="1" max="8" man="1"/>
    <brk id="84" min="1" max="8" man="1"/>
    <brk id="98" min="1" max="8" man="1"/>
  </rowBreaks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42</vt:i4>
      </vt:variant>
    </vt:vector>
  </HeadingPairs>
  <TitlesOfParts>
    <vt:vector size="43" baseType="lpstr">
      <vt:lpstr>Calendar</vt:lpstr>
      <vt:lpstr>Calendar1Month</vt:lpstr>
      <vt:lpstr>Calendar1Year</vt:lpstr>
      <vt:lpstr>Calendar2Month</vt:lpstr>
      <vt:lpstr>Calendar2Year</vt:lpstr>
      <vt:lpstr>Calendar3Month</vt:lpstr>
      <vt:lpstr>Calendar3Year</vt:lpstr>
      <vt:lpstr>Calendar4Month</vt:lpstr>
      <vt:lpstr>Calendar4Year</vt:lpstr>
      <vt:lpstr>Calendar5Month</vt:lpstr>
      <vt:lpstr>Calendar5Year</vt:lpstr>
      <vt:lpstr>Calendar6Month</vt:lpstr>
      <vt:lpstr>Calendar6Year</vt:lpstr>
      <vt:lpstr>Calendar7Month</vt:lpstr>
      <vt:lpstr>Calendar7Year</vt:lpstr>
      <vt:lpstr>Calendar8Month</vt:lpstr>
      <vt:lpstr>Calendar8Year</vt:lpstr>
      <vt:lpstr>ColumnTitleRegion1..H12.1</vt:lpstr>
      <vt:lpstr>ColumnTitleRegion10..H54.1</vt:lpstr>
      <vt:lpstr>ColumnTitleRegion11..C56.1</vt:lpstr>
      <vt:lpstr>ColumnTitleRegion12..D56.1</vt:lpstr>
      <vt:lpstr>ColumnTitleRegion13..H68.1</vt:lpstr>
      <vt:lpstr>ColumnTitleRegion14..C70.1</vt:lpstr>
      <vt:lpstr>ColumnTitleRegion15..D70.1</vt:lpstr>
      <vt:lpstr>ColumnTitleRegion16..H82.1</vt:lpstr>
      <vt:lpstr>ColumnTitleRegion17..C84.1</vt:lpstr>
      <vt:lpstr>ColumnTitleRegion18..D84.1</vt:lpstr>
      <vt:lpstr>ColumnTitleRegion19..H96.1</vt:lpstr>
      <vt:lpstr>ColumnTitleRegion2..C14.1</vt:lpstr>
      <vt:lpstr>ColumnTitleRegion20..C98.1</vt:lpstr>
      <vt:lpstr>ColumnTitleRegion21..D98.1</vt:lpstr>
      <vt:lpstr>ColumnTitleRegion22..H110.1</vt:lpstr>
      <vt:lpstr>ColumnTitleRegion23..C112.1</vt:lpstr>
      <vt:lpstr>ColumnTitleRegion24..D112.1</vt:lpstr>
      <vt:lpstr>ColumnTitleRegion3..D14.1</vt:lpstr>
      <vt:lpstr>ColumnTitleRegion4..H26.1</vt:lpstr>
      <vt:lpstr>ColumnTitleRegion5..C28.1</vt:lpstr>
      <vt:lpstr>ColumnTitleRegion6..D28.1</vt:lpstr>
      <vt:lpstr>ColumnTitleRegion7..H40.1</vt:lpstr>
      <vt:lpstr>ColumnTitleRegion8..C42.1</vt:lpstr>
      <vt:lpstr>ColumnTitleRegion9..D42.1</vt:lpstr>
      <vt:lpstr>Calendar!Print_Area</vt:lpstr>
      <vt:lpstr>WeekStart</vt:lpstr>
    </vt:vector>
  </TitlesOfParts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Liis</dc:creator>
  <cp:lastModifiedBy>Liis</cp:lastModifiedBy>
  <dcterms:created xsi:type="dcterms:W3CDTF">2018-02-18T23:49:08Z</dcterms:created>
  <dcterms:modified xsi:type="dcterms:W3CDTF">2026-01-07T09:39:14Z</dcterms:modified>
</cp:coreProperties>
</file>