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nager\Desktop\Study year 25-26\"/>
    </mc:Choice>
  </mc:AlternateContent>
  <xr:revisionPtr revIDLastSave="0" documentId="8_{88C37C70-60C4-4B14-9E6E-3D6181BCC1A0}" xr6:coauthVersionLast="41" xr6:coauthVersionMax="41" xr10:uidLastSave="{00000000-0000-0000-0000-000000000000}"/>
  <bookViews>
    <workbookView xWindow="-120" yWindow="-120" windowWidth="29040" windowHeight="15720" tabRatio="788" xr2:uid="{00000000-000D-0000-FFFF-FFFF00000000}"/>
  </bookViews>
  <sheets>
    <sheet name="Calendar" sheetId="14" r:id="rId1"/>
  </sheets>
  <definedNames>
    <definedName name="Calendar10Month">Calendar!#REF!</definedName>
    <definedName name="Calendar10MonthOption">MATCH(Calendar10Month,Months,0)</definedName>
    <definedName name="Calendar10Year">Calendar!#REF!</definedName>
    <definedName name="Calendar11Month">Calendar!#REF!</definedName>
    <definedName name="Calendar11MonthOption">MATCH(Calendar11Month,Months,0)</definedName>
    <definedName name="Calendar11Year">Calendar!#REF!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Calendar!#REF!</definedName>
    <definedName name="Calendar9MonthOption">MATCH(Calendar9Month,Months,0)</definedName>
    <definedName name="Calendar9Year">Calendar!#REF!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Calendar!#REF!</definedName>
    <definedName name="ColumnTitleRegion26..C126.1">Calendar!#REF!</definedName>
    <definedName name="ColumnTitleRegion27..D126.1">Calendar!#REF!</definedName>
    <definedName name="ColumnTitleRegion28..H138.1">Calendar!#REF!</definedName>
    <definedName name="ColumnTitleRegion29..C140.1">Calendar!#REF!</definedName>
    <definedName name="ColumnTitleRegion3..D14.1">Calendar!$D$13</definedName>
    <definedName name="ColumnTitleRegion30..D140.1">Calendar!#REF!</definedName>
    <definedName name="ColumnTitleRegion31..H152.1">Calendar!#REF!</definedName>
    <definedName name="ColumnTitleRegion32..C154.1">Calendar!#REF!</definedName>
    <definedName name="ColumnTitleRegion33..D154.1">Calendar!#REF!</definedName>
    <definedName name="ColumnTitleRegion34..H166.1">Calendar!#REF!</definedName>
    <definedName name="ColumnTitleRegion35..C168.1">Calendar!#REF!</definedName>
    <definedName name="ColumnTitleRegion36..D168.1">Calendar!#REF!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Calendar!$B$1:$I$112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3" i="14" s="1" a="1"/>
  <c r="H3" i="14" s="1"/>
  <c r="B15" i="14" l="1"/>
  <c r="B29" i="14" s="1"/>
  <c r="B41" i="14" s="1" a="1"/>
  <c r="B13" i="14" a="1"/>
  <c r="B13" i="14" s="1"/>
  <c r="B11" i="14" a="1"/>
  <c r="G11" i="14" s="1"/>
  <c r="B9" i="14" a="1"/>
  <c r="H9" i="14" s="1"/>
  <c r="B7" i="14" a="1"/>
  <c r="D7" i="14" s="1"/>
  <c r="B5" i="14" a="1"/>
  <c r="F5" i="14" s="1"/>
  <c r="G3" i="14"/>
  <c r="F3" i="14"/>
  <c r="E3" i="14"/>
  <c r="D3" i="14"/>
  <c r="C3" i="14"/>
  <c r="B3" i="14"/>
  <c r="B27" i="14" l="1" a="1"/>
  <c r="B27" i="14" s="1"/>
  <c r="B19" i="14" a="1"/>
  <c r="G19" i="14" s="1"/>
  <c r="B37" i="14" a="1"/>
  <c r="B37" i="14" s="1"/>
  <c r="E5" i="14"/>
  <c r="B21" i="14" a="1"/>
  <c r="H21" i="14" s="1"/>
  <c r="D5" i="14"/>
  <c r="B23" i="14" a="1"/>
  <c r="D23" i="14" s="1"/>
  <c r="B39" i="14" a="1"/>
  <c r="G39" i="14" s="1"/>
  <c r="B25" i="14" a="1"/>
  <c r="E25" i="14" s="1"/>
  <c r="B43" i="14"/>
  <c r="B45" i="14" s="1" a="1"/>
  <c r="B31" i="14" a="1"/>
  <c r="C31" i="14" s="1"/>
  <c r="C11" i="14"/>
  <c r="D11" i="14"/>
  <c r="B11" i="14"/>
  <c r="C13" i="14"/>
  <c r="F11" i="14"/>
  <c r="B17" i="14" a="1"/>
  <c r="E17" i="14" s="1"/>
  <c r="G5" i="14"/>
  <c r="E11" i="14"/>
  <c r="C7" i="14"/>
  <c r="G9" i="14"/>
  <c r="B7" i="14"/>
  <c r="F9" i="14"/>
  <c r="C5" i="14"/>
  <c r="H7" i="14"/>
  <c r="E9" i="14"/>
  <c r="B5" i="14"/>
  <c r="D9" i="14"/>
  <c r="H5" i="14"/>
  <c r="G7" i="14"/>
  <c r="C9" i="14"/>
  <c r="F7" i="14"/>
  <c r="B9" i="14"/>
  <c r="H11" i="14"/>
  <c r="E7" i="14"/>
  <c r="B35" i="14" a="1"/>
  <c r="B33" i="14" a="1"/>
  <c r="B41" i="14"/>
  <c r="C41" i="14"/>
  <c r="C23" i="14" l="1"/>
  <c r="H23" i="14"/>
  <c r="G23" i="14"/>
  <c r="B23" i="14"/>
  <c r="G21" i="14"/>
  <c r="C21" i="14"/>
  <c r="F21" i="14"/>
  <c r="F23" i="14"/>
  <c r="E21" i="14"/>
  <c r="E23" i="14"/>
  <c r="C27" i="14"/>
  <c r="D21" i="14"/>
  <c r="B57" i="14"/>
  <c r="B69" i="14" s="1" a="1"/>
  <c r="G37" i="14"/>
  <c r="F37" i="14"/>
  <c r="F39" i="14"/>
  <c r="C19" i="14"/>
  <c r="D37" i="14"/>
  <c r="D39" i="14"/>
  <c r="H37" i="14"/>
  <c r="E37" i="14"/>
  <c r="E39" i="14"/>
  <c r="B19" i="14"/>
  <c r="F19" i="14"/>
  <c r="C37" i="14"/>
  <c r="E19" i="14"/>
  <c r="B25" i="14"/>
  <c r="B55" i="14" a="1"/>
  <c r="B55" i="14" s="1"/>
  <c r="D17" i="14"/>
  <c r="H25" i="14"/>
  <c r="D19" i="14"/>
  <c r="B53" i="14" a="1"/>
  <c r="C53" i="14" s="1"/>
  <c r="C17" i="14"/>
  <c r="C39" i="14"/>
  <c r="G25" i="14"/>
  <c r="B51" i="14" a="1"/>
  <c r="F51" i="14" s="1"/>
  <c r="B17" i="14"/>
  <c r="B39" i="14"/>
  <c r="B49" i="14" a="1"/>
  <c r="E49" i="14" s="1"/>
  <c r="H17" i="14"/>
  <c r="H39" i="14"/>
  <c r="B21" i="14"/>
  <c r="B47" i="14" a="1"/>
  <c r="H47" i="14" s="1"/>
  <c r="D25" i="14"/>
  <c r="C25" i="14"/>
  <c r="F25" i="14"/>
  <c r="H19" i="14"/>
  <c r="B31" i="14"/>
  <c r="G31" i="14"/>
  <c r="F31" i="14"/>
  <c r="G17" i="14"/>
  <c r="E31" i="14"/>
  <c r="F17" i="14"/>
  <c r="H31" i="14"/>
  <c r="D31" i="14"/>
  <c r="F33" i="14"/>
  <c r="G33" i="14"/>
  <c r="H33" i="14"/>
  <c r="B33" i="14"/>
  <c r="C33" i="14"/>
  <c r="D33" i="14"/>
  <c r="E33" i="14"/>
  <c r="E35" i="14"/>
  <c r="F35" i="14"/>
  <c r="G35" i="14"/>
  <c r="H35" i="14"/>
  <c r="B35" i="14"/>
  <c r="C35" i="14"/>
  <c r="D35" i="14"/>
  <c r="E45" i="14"/>
  <c r="F45" i="14"/>
  <c r="G45" i="14"/>
  <c r="H45" i="14"/>
  <c r="B45" i="14"/>
  <c r="C45" i="14"/>
  <c r="D45" i="14"/>
  <c r="B65" i="14" l="1" a="1"/>
  <c r="D65" i="14" s="1"/>
  <c r="B61" i="14" a="1"/>
  <c r="G61" i="14" s="1"/>
  <c r="B63" i="14" a="1"/>
  <c r="B63" i="14" s="1"/>
  <c r="B67" i="14" a="1"/>
  <c r="D67" i="14" s="1"/>
  <c r="B59" i="14" a="1"/>
  <c r="C59" i="14" s="1"/>
  <c r="B71" i="14"/>
  <c r="B79" i="14" s="1" a="1"/>
  <c r="D49" i="14"/>
  <c r="C49" i="14"/>
  <c r="B49" i="14"/>
  <c r="G49" i="14"/>
  <c r="F49" i="14"/>
  <c r="G47" i="14"/>
  <c r="G53" i="14"/>
  <c r="D51" i="14"/>
  <c r="H49" i="14"/>
  <c r="F53" i="14"/>
  <c r="B53" i="14"/>
  <c r="E53" i="14"/>
  <c r="C47" i="14"/>
  <c r="B51" i="14"/>
  <c r="B47" i="14"/>
  <c r="H51" i="14"/>
  <c r="D53" i="14"/>
  <c r="C55" i="14"/>
  <c r="F47" i="14"/>
  <c r="E51" i="14"/>
  <c r="H53" i="14"/>
  <c r="E47" i="14"/>
  <c r="D47" i="14"/>
  <c r="C51" i="14"/>
  <c r="G51" i="14"/>
  <c r="B69" i="14"/>
  <c r="C69" i="14"/>
  <c r="B65" i="14" l="1"/>
  <c r="E67" i="14"/>
  <c r="C67" i="14"/>
  <c r="B67" i="14"/>
  <c r="B83" i="14" a="1"/>
  <c r="C83" i="14" s="1"/>
  <c r="H67" i="14"/>
  <c r="F67" i="14"/>
  <c r="B75" i="14" a="1"/>
  <c r="D75" i="14" s="1"/>
  <c r="G67" i="14"/>
  <c r="D61" i="14"/>
  <c r="H59" i="14"/>
  <c r="F65" i="14"/>
  <c r="E65" i="14"/>
  <c r="H65" i="14"/>
  <c r="E59" i="14"/>
  <c r="F61" i="14"/>
  <c r="E61" i="14"/>
  <c r="B77" i="14" a="1"/>
  <c r="E77" i="14" s="1"/>
  <c r="C65" i="14"/>
  <c r="B59" i="14"/>
  <c r="H63" i="14"/>
  <c r="C61" i="14"/>
  <c r="G63" i="14"/>
  <c r="B61" i="14"/>
  <c r="B85" i="14"/>
  <c r="B87" i="14" s="1" a="1"/>
  <c r="G59" i="14"/>
  <c r="F63" i="14"/>
  <c r="B73" i="14" a="1"/>
  <c r="E73" i="14" s="1"/>
  <c r="H61" i="14"/>
  <c r="G65" i="14"/>
  <c r="F59" i="14"/>
  <c r="E63" i="14"/>
  <c r="D63" i="14"/>
  <c r="B81" i="14" a="1"/>
  <c r="E81" i="14" s="1"/>
  <c r="D59" i="14"/>
  <c r="C63" i="14"/>
  <c r="E79" i="14"/>
  <c r="F79" i="14"/>
  <c r="H79" i="14"/>
  <c r="B79" i="14"/>
  <c r="C79" i="14"/>
  <c r="G79" i="14"/>
  <c r="D79" i="14"/>
  <c r="C75" i="14" l="1"/>
  <c r="B75" i="14"/>
  <c r="F75" i="14"/>
  <c r="E75" i="14"/>
  <c r="G75" i="14"/>
  <c r="B83" i="14"/>
  <c r="H75" i="14"/>
  <c r="B99" i="14"/>
  <c r="B103" i="14" s="1" a="1"/>
  <c r="G81" i="14"/>
  <c r="G77" i="14"/>
  <c r="B93" i="14" a="1"/>
  <c r="D93" i="14" s="1"/>
  <c r="B73" i="14"/>
  <c r="B81" i="14"/>
  <c r="B77" i="14"/>
  <c r="B91" i="14" a="1"/>
  <c r="G91" i="14" s="1"/>
  <c r="H73" i="14"/>
  <c r="H81" i="14"/>
  <c r="H77" i="14"/>
  <c r="D73" i="14"/>
  <c r="D81" i="14"/>
  <c r="D77" i="14"/>
  <c r="B89" i="14" a="1"/>
  <c r="F89" i="14" s="1"/>
  <c r="C73" i="14"/>
  <c r="C81" i="14"/>
  <c r="C77" i="14"/>
  <c r="B97" i="14" a="1"/>
  <c r="B97" i="14" s="1"/>
  <c r="G73" i="14"/>
  <c r="F81" i="14"/>
  <c r="F77" i="14"/>
  <c r="B95" i="14" a="1"/>
  <c r="E95" i="14" s="1"/>
  <c r="F73" i="14"/>
  <c r="H87" i="14"/>
  <c r="B87" i="14"/>
  <c r="D87" i="14"/>
  <c r="E87" i="14"/>
  <c r="F87" i="14"/>
  <c r="G87" i="14"/>
  <c r="C87" i="14"/>
  <c r="E89" i="14" l="1"/>
  <c r="D89" i="14"/>
  <c r="B109" i="14" a="1"/>
  <c r="D109" i="14" s="1"/>
  <c r="C89" i="14"/>
  <c r="B111" i="14" a="1"/>
  <c r="B111" i="14" s="1"/>
  <c r="B101" i="14" a="1"/>
  <c r="C101" i="14" s="1"/>
  <c r="B107" i="14" a="1"/>
  <c r="B107" i="14" s="1"/>
  <c r="B105" i="14" a="1"/>
  <c r="B105" i="14" s="1"/>
  <c r="H93" i="14"/>
  <c r="C97" i="14"/>
  <c r="F93" i="14"/>
  <c r="B93" i="14"/>
  <c r="F91" i="14"/>
  <c r="B95" i="14"/>
  <c r="B91" i="14"/>
  <c r="H89" i="14"/>
  <c r="C93" i="14"/>
  <c r="D95" i="14"/>
  <c r="E91" i="14"/>
  <c r="D91" i="14"/>
  <c r="B89" i="14"/>
  <c r="H95" i="14"/>
  <c r="H91" i="14"/>
  <c r="C95" i="14"/>
  <c r="G93" i="14"/>
  <c r="G95" i="14"/>
  <c r="C91" i="14"/>
  <c r="G89" i="14"/>
  <c r="F95" i="14"/>
  <c r="E93" i="14"/>
  <c r="E103" i="14"/>
  <c r="F103" i="14"/>
  <c r="H103" i="14"/>
  <c r="B103" i="14"/>
  <c r="C103" i="14"/>
  <c r="D103" i="14"/>
  <c r="G103" i="14"/>
  <c r="B101" i="14" l="1"/>
  <c r="H101" i="14"/>
  <c r="F109" i="14"/>
  <c r="E109" i="14"/>
  <c r="C111" i="14"/>
  <c r="C109" i="14"/>
  <c r="B109" i="14"/>
  <c r="H109" i="14"/>
  <c r="G109" i="14"/>
  <c r="D101" i="14"/>
  <c r="F101" i="14"/>
  <c r="E101" i="14"/>
  <c r="G101" i="14"/>
  <c r="H107" i="14"/>
  <c r="H105" i="14"/>
  <c r="F107" i="14"/>
  <c r="G107" i="14"/>
  <c r="D107" i="14"/>
  <c r="F105" i="14"/>
  <c r="E107" i="14"/>
  <c r="E105" i="14"/>
  <c r="D105" i="14"/>
  <c r="G105" i="14"/>
  <c r="C107" i="14"/>
  <c r="C105" i="14"/>
</calcChain>
</file>

<file path=xl/sharedStrings.xml><?xml version="1.0" encoding="utf-8"?>
<sst xmlns="http://schemas.openxmlformats.org/spreadsheetml/2006/main" count="162" uniqueCount="43">
  <si>
    <t>Notes:</t>
  </si>
  <si>
    <t>MONDAY</t>
  </si>
  <si>
    <t>October</t>
  </si>
  <si>
    <t>November</t>
  </si>
  <si>
    <t>TUESDAY</t>
  </si>
  <si>
    <t>WEDNESDAY</t>
  </si>
  <si>
    <t>THURSDAY</t>
  </si>
  <si>
    <t>FRIDAY</t>
  </si>
  <si>
    <t>SATURDAY</t>
  </si>
  <si>
    <t>SUNDAY</t>
  </si>
  <si>
    <t>December</t>
  </si>
  <si>
    <t>January</t>
  </si>
  <si>
    <t>February</t>
  </si>
  <si>
    <t>March</t>
  </si>
  <si>
    <t>APRIL</t>
  </si>
  <si>
    <t>May</t>
  </si>
  <si>
    <t>Opening Reception 16.00 at ESD</t>
  </si>
  <si>
    <r>
      <rPr>
        <b/>
        <sz val="10"/>
        <color theme="1"/>
        <rFont val="Trebuchet MS"/>
        <family val="2"/>
        <charset val="186"/>
        <scheme val="minor"/>
      </rPr>
      <t>Paul Meerts</t>
    </r>
    <r>
      <rPr>
        <sz val="10"/>
        <color theme="1"/>
        <rFont val="Trebuchet MS"/>
        <family val="2"/>
        <charset val="186"/>
        <scheme val="minor"/>
      </rPr>
      <t xml:space="preserve"> International Negotiations</t>
    </r>
  </si>
  <si>
    <r>
      <rPr>
        <b/>
        <sz val="10"/>
        <color theme="1"/>
        <rFont val="Trebuchet MS"/>
        <family val="2"/>
        <charset val="186"/>
        <scheme val="minor"/>
      </rPr>
      <t>Martin Brown</t>
    </r>
    <r>
      <rPr>
        <sz val="10"/>
        <color theme="1"/>
        <rFont val="Trebuchet MS"/>
        <family val="2"/>
        <charset val="186"/>
        <scheme val="minor"/>
      </rPr>
      <t xml:space="preserve"> International Relations</t>
    </r>
  </si>
  <si>
    <r>
      <t xml:space="preserve">Toni Čerkez       </t>
    </r>
    <r>
      <rPr>
        <sz val="10"/>
        <color theme="1"/>
        <rFont val="Trebuchet MS"/>
        <family val="2"/>
        <charset val="186"/>
        <scheme val="minor"/>
      </rPr>
      <t xml:space="preserve">   AI and International Politics</t>
    </r>
  </si>
  <si>
    <r>
      <rPr>
        <b/>
        <sz val="10"/>
        <color theme="1"/>
        <rFont val="Trebuchet MS"/>
        <family val="2"/>
        <charset val="186"/>
        <scheme val="minor"/>
      </rPr>
      <t>Meelis Kitsing</t>
    </r>
    <r>
      <rPr>
        <sz val="10"/>
        <color theme="1"/>
        <rFont val="Trebuchet MS"/>
        <family val="2"/>
        <charset val="186"/>
        <scheme val="minor"/>
      </rPr>
      <t xml:space="preserve"> International Economics</t>
    </r>
  </si>
  <si>
    <r>
      <rPr>
        <b/>
        <sz val="10"/>
        <color theme="1"/>
        <rFont val="Trebuchet MS"/>
        <family val="2"/>
        <charset val="186"/>
        <scheme val="minor"/>
      </rPr>
      <t>Merle Maigre</t>
    </r>
    <r>
      <rPr>
        <sz val="10"/>
        <color theme="1"/>
        <rFont val="Trebuchet MS"/>
        <family val="2"/>
        <charset val="186"/>
        <scheme val="minor"/>
      </rPr>
      <t xml:space="preserve"> Cybersecurity</t>
    </r>
  </si>
  <si>
    <r>
      <t xml:space="preserve">Shota Gvineria </t>
    </r>
    <r>
      <rPr>
        <b/>
        <sz val="10"/>
        <color theme="1"/>
        <rFont val="Trebuchet MS"/>
        <family val="2"/>
        <charset val="186"/>
        <scheme val="minor"/>
      </rPr>
      <t>Cyberspace</t>
    </r>
  </si>
  <si>
    <r>
      <rPr>
        <b/>
        <sz val="10"/>
        <color theme="1"/>
        <rFont val="Trebuchet MS"/>
        <family val="2"/>
        <charset val="186"/>
        <scheme val="minor"/>
      </rPr>
      <t xml:space="preserve">Hele Karilaid </t>
    </r>
    <r>
      <rPr>
        <sz val="10"/>
        <color theme="1"/>
        <rFont val="Trebuchet MS"/>
        <family val="2"/>
        <charset val="186"/>
        <scheme val="minor"/>
      </rPr>
      <t>Economic Diplomacy</t>
    </r>
  </si>
  <si>
    <r>
      <rPr>
        <b/>
        <sz val="10"/>
        <color theme="1"/>
        <rFont val="Trebuchet MS"/>
        <family val="2"/>
        <charset val="186"/>
        <scheme val="minor"/>
      </rPr>
      <t>René Värk</t>
    </r>
    <r>
      <rPr>
        <sz val="10"/>
        <color theme="1"/>
        <rFont val="Trebuchet MS"/>
        <family val="2"/>
        <charset val="186"/>
        <scheme val="minor"/>
      </rPr>
      <t xml:space="preserve"> International Law</t>
    </r>
  </si>
  <si>
    <t>Estonian Independence Day</t>
  </si>
  <si>
    <t>HOLIDAY</t>
  </si>
  <si>
    <t>GRADUATION</t>
  </si>
  <si>
    <r>
      <rPr>
        <b/>
        <sz val="10"/>
        <color theme="1"/>
        <rFont val="Trebuchet MS"/>
        <family val="2"/>
        <charset val="186"/>
        <scheme val="minor"/>
      </rPr>
      <t>Stefano Braghiroli</t>
    </r>
    <r>
      <rPr>
        <sz val="10"/>
        <color theme="1"/>
        <rFont val="Trebuchet MS"/>
        <family val="2"/>
        <charset val="186"/>
        <scheme val="minor"/>
      </rPr>
      <t xml:space="preserve"> EU History</t>
    </r>
  </si>
  <si>
    <r>
      <rPr>
        <b/>
        <sz val="10"/>
        <color theme="1"/>
        <rFont val="Trebuchet MS"/>
        <family val="2"/>
        <charset val="186"/>
        <scheme val="minor"/>
      </rPr>
      <t>Tomas Jermalavičius</t>
    </r>
    <r>
      <rPr>
        <sz val="10"/>
        <color theme="1"/>
        <rFont val="Trebuchet MS"/>
        <family val="2"/>
        <charset val="186"/>
        <scheme val="minor"/>
      </rPr>
      <t xml:space="preserve"> Terrorism and Hybrid Warfare </t>
    </r>
  </si>
  <si>
    <r>
      <t xml:space="preserve">Taavi Toom   </t>
    </r>
    <r>
      <rPr>
        <sz val="10"/>
        <color theme="1"/>
        <rFont val="Trebuchet MS"/>
        <family val="2"/>
        <charset val="186"/>
        <scheme val="minor"/>
      </rPr>
      <t xml:space="preserve"> Foreign Policy Analysis</t>
    </r>
  </si>
  <si>
    <r>
      <rPr>
        <b/>
        <sz val="10"/>
        <color theme="1"/>
        <rFont val="Trebuchet MS"/>
        <family val="2"/>
        <charset val="186"/>
        <scheme val="minor"/>
      </rPr>
      <t>Ivo Juurvee</t>
    </r>
    <r>
      <rPr>
        <sz val="10"/>
        <color theme="1"/>
        <rFont val="Trebuchet MS"/>
        <family val="2"/>
        <charset val="186"/>
        <scheme val="minor"/>
      </rPr>
      <t xml:space="preserve"> Intelligence and Counterintelligence</t>
    </r>
  </si>
  <si>
    <r>
      <rPr>
        <b/>
        <sz val="10"/>
        <color theme="1"/>
        <rFont val="Trebuchet MS"/>
        <family val="2"/>
        <charset val="186"/>
        <scheme val="minor"/>
      </rPr>
      <t xml:space="preserve">Taavi Toom </t>
    </r>
    <r>
      <rPr>
        <sz val="10"/>
        <color theme="1"/>
        <rFont val="Trebuchet MS"/>
        <family val="2"/>
        <charset val="186"/>
        <scheme val="minor"/>
      </rPr>
      <t xml:space="preserve">     Public and Digital Diplomacy</t>
    </r>
  </si>
  <si>
    <r>
      <rPr>
        <b/>
        <sz val="10"/>
        <color theme="1"/>
        <rFont val="Trebuchet MS"/>
        <family val="2"/>
        <charset val="186"/>
        <scheme val="minor"/>
      </rPr>
      <t xml:space="preserve">Wolfgang Mühlberger      </t>
    </r>
    <r>
      <rPr>
        <sz val="10"/>
        <color theme="1"/>
        <rFont val="Trebuchet MS"/>
        <family val="2"/>
        <charset val="186"/>
        <scheme val="minor"/>
      </rPr>
      <t xml:space="preserve"> MENA</t>
    </r>
  </si>
  <si>
    <r>
      <rPr>
        <b/>
        <sz val="10"/>
        <color theme="1"/>
        <rFont val="Trebuchet MS"/>
        <family val="2"/>
        <charset val="186"/>
        <scheme val="minor"/>
      </rPr>
      <t xml:space="preserve">Michael Roberts </t>
    </r>
    <r>
      <rPr>
        <sz val="10"/>
        <color theme="1"/>
        <rFont val="Trebuchet MS"/>
        <family val="2"/>
        <charset val="186"/>
        <scheme val="minor"/>
      </rPr>
      <t>Diplomatic Skills</t>
    </r>
  </si>
  <si>
    <t>Meeting at Stenbock House 15.00</t>
  </si>
  <si>
    <t>Meeting with the US Chargé Matt Wall ESD 15.30</t>
  </si>
  <si>
    <r>
      <rPr>
        <b/>
        <sz val="10"/>
        <color theme="1"/>
        <rFont val="Trebuchet MS"/>
        <family val="2"/>
        <charset val="186"/>
        <scheme val="minor"/>
      </rPr>
      <t xml:space="preserve">Riina Aasma    </t>
    </r>
    <r>
      <rPr>
        <sz val="10"/>
        <color theme="1"/>
        <rFont val="Trebuchet MS"/>
        <family val="2"/>
        <charset val="186"/>
        <scheme val="minor"/>
      </rPr>
      <t xml:space="preserve"> Protocol &amp; Etiquette</t>
    </r>
  </si>
  <si>
    <r>
      <t xml:space="preserve">Louis Wierenga  </t>
    </r>
    <r>
      <rPr>
        <sz val="10"/>
        <color theme="1"/>
        <rFont val="Trebuchet MS"/>
        <family val="2"/>
        <charset val="186"/>
        <scheme val="minor"/>
      </rPr>
      <t>The Security Environment in the AP</t>
    </r>
  </si>
  <si>
    <t>?</t>
  </si>
  <si>
    <r>
      <rPr>
        <b/>
        <sz val="10"/>
        <color theme="1"/>
        <rFont val="Trebuchet MS"/>
        <family val="2"/>
        <charset val="186"/>
        <scheme val="minor"/>
      </rPr>
      <t xml:space="preserve">Hannes Rumm </t>
    </r>
    <r>
      <rPr>
        <sz val="10"/>
        <color theme="1"/>
        <rFont val="Trebuchet MS"/>
        <family val="2"/>
        <charset val="186"/>
        <scheme val="minor"/>
      </rPr>
      <t>Media and Public Speaking</t>
    </r>
  </si>
  <si>
    <t xml:space="preserve">Weeks of 09.03 or 16.03 possible lectures week. Will be confirmed ASAP. </t>
  </si>
  <si>
    <t>Weeks of 03.02 or 10.02 possible lectures week. Will be confirmed ASAP.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</si>
</sst>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3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b/>
      <sz val="11"/>
      <color rgb="FFFF0000"/>
      <name val="Trebuchet MS"/>
      <family val="2"/>
      <charset val="186"/>
      <scheme val="minor"/>
    </font>
    <font>
      <b/>
      <sz val="10"/>
      <color theme="1"/>
      <name val="Trebuchet MS"/>
      <family val="2"/>
      <charset val="186"/>
      <scheme val="minor"/>
    </font>
    <font>
      <sz val="10"/>
      <color theme="1"/>
      <name val="Trebuchet MS"/>
      <family val="2"/>
      <charset val="186"/>
      <scheme val="minor"/>
    </font>
    <font>
      <b/>
      <sz val="10"/>
      <color rgb="FFFF0000"/>
      <name val="Trebuchet MS"/>
      <family val="2"/>
      <charset val="186"/>
      <scheme val="minor"/>
    </font>
    <font>
      <b/>
      <sz val="11"/>
      <color rgb="FFFF0000"/>
      <name val="Arial"/>
      <family val="2"/>
      <charset val="186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3743705557422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">
    <xf numFmtId="0" fontId="0" fillId="0" borderId="0" applyFill="0" applyBorder="0" applyProtection="0"/>
    <xf numFmtId="0" fontId="15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6" fillId="4" borderId="1" applyNumberFormat="0" applyAlignment="0" applyProtection="0"/>
    <xf numFmtId="0" fontId="7" fillId="5" borderId="2" applyNumberFormat="0" applyProtection="0">
      <alignment vertical="center"/>
    </xf>
    <xf numFmtId="164" fontId="11" fillId="0" borderId="6" applyFill="0" applyProtection="0">
      <alignment horizontal="left" vertical="center" wrapText="1" indent="1"/>
    </xf>
    <xf numFmtId="164" fontId="14" fillId="0" borderId="4" applyFill="0" applyProtection="0">
      <alignment horizontal="left" vertical="top" wrapText="1" indent="1"/>
    </xf>
    <xf numFmtId="164" fontId="3" fillId="0" borderId="0" applyNumberFormat="0" applyFill="0" applyProtection="0">
      <alignment horizontal="left" vertical="top" wrapText="1" indent="1"/>
    </xf>
    <xf numFmtId="164" fontId="13" fillId="0" borderId="5" applyNumberFormat="0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2" fillId="7" borderId="3" applyNumberFormat="0" applyProtection="0">
      <alignment horizontal="left" vertical="center" indent="1"/>
    </xf>
    <xf numFmtId="0" fontId="12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13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</cellStyleXfs>
  <cellXfs count="50">
    <xf numFmtId="0" fontId="0" fillId="0" borderId="0" xfId="0"/>
    <xf numFmtId="0" fontId="8" fillId="6" borderId="0" xfId="9">
      <alignment horizontal="center"/>
    </xf>
    <xf numFmtId="0" fontId="0" fillId="2" borderId="0" xfId="0" applyFill="1"/>
    <xf numFmtId="0" fontId="5" fillId="0" borderId="0" xfId="0" applyFont="1"/>
    <xf numFmtId="0" fontId="12" fillId="7" borderId="3" xfId="10" applyAlignment="1">
      <alignment horizontal="left" vertical="center" indent="1"/>
    </xf>
    <xf numFmtId="0" fontId="12" fillId="6" borderId="3" xfId="11" applyAlignment="1">
      <alignment horizontal="left" vertical="center" indent="1"/>
    </xf>
    <xf numFmtId="0" fontId="0" fillId="2" borderId="0" xfId="0" applyFill="1" applyBorder="1"/>
    <xf numFmtId="0" fontId="14" fillId="0" borderId="9" xfId="6" applyNumberFormat="1" applyFill="1" applyBorder="1">
      <alignment horizontal="left" vertical="top" wrapText="1" indent="1"/>
    </xf>
    <xf numFmtId="164" fontId="11" fillId="0" borderId="9" xfId="5" applyFill="1" applyBorder="1">
      <alignment horizontal="left" vertical="center" wrapText="1" indent="1"/>
    </xf>
    <xf numFmtId="164" fontId="11" fillId="0" borderId="10" xfId="5" applyFill="1" applyBorder="1">
      <alignment horizontal="left" vertical="center" wrapText="1" indent="1"/>
    </xf>
    <xf numFmtId="0" fontId="8" fillId="6" borderId="9" xfId="9" applyBorder="1">
      <alignment horizontal="center"/>
    </xf>
    <xf numFmtId="0" fontId="0" fillId="2" borderId="9" xfId="0" applyFill="1" applyBorder="1"/>
    <xf numFmtId="0" fontId="12" fillId="7" borderId="9" xfId="10" applyBorder="1" applyAlignment="1">
      <alignment horizontal="left" vertical="center" indent="1"/>
    </xf>
    <xf numFmtId="0" fontId="12" fillId="6" borderId="9" xfId="11" applyBorder="1" applyAlignment="1">
      <alignment horizontal="left" vertical="center" indent="1"/>
    </xf>
    <xf numFmtId="0" fontId="2" fillId="9" borderId="9" xfId="16" applyNumberFormat="1" applyBorder="1" applyAlignment="1">
      <alignment horizontal="left" vertical="top" wrapText="1" indent="1"/>
    </xf>
    <xf numFmtId="0" fontId="19" fillId="9" borderId="9" xfId="16" applyNumberFormat="1" applyFont="1" applyBorder="1" applyAlignment="1">
      <alignment horizontal="left" vertical="top" wrapText="1" indent="1"/>
    </xf>
    <xf numFmtId="0" fontId="20" fillId="9" borderId="9" xfId="16" applyNumberFormat="1" applyFont="1" applyBorder="1" applyAlignment="1">
      <alignment horizontal="left" vertical="top" wrapText="1" indent="1"/>
    </xf>
    <xf numFmtId="0" fontId="21" fillId="9" borderId="9" xfId="16" applyNumberFormat="1" applyFont="1" applyBorder="1" applyAlignment="1">
      <alignment horizontal="left" vertical="top" wrapText="1" indent="1"/>
    </xf>
    <xf numFmtId="0" fontId="20" fillId="9" borderId="17" xfId="16" applyNumberFormat="1" applyFont="1" applyBorder="1" applyAlignment="1">
      <alignment horizontal="left" vertical="top" wrapText="1" indent="1"/>
    </xf>
    <xf numFmtId="164" fontId="3" fillId="10" borderId="0" xfId="7" applyFill="1">
      <alignment horizontal="left" vertical="top" wrapText="1" indent="1"/>
    </xf>
    <xf numFmtId="0" fontId="2" fillId="10" borderId="9" xfId="16" applyNumberFormat="1" applyFill="1" applyBorder="1" applyAlignment="1">
      <alignment horizontal="left" vertical="top" wrapText="1" indent="1"/>
    </xf>
    <xf numFmtId="0" fontId="22" fillId="0" borderId="9" xfId="6" applyNumberFormat="1" applyFont="1" applyFill="1" applyBorder="1">
      <alignment horizontal="left" vertical="top" wrapText="1" indent="1"/>
    </xf>
    <xf numFmtId="0" fontId="9" fillId="0" borderId="0" xfId="2">
      <alignment horizontal="left" indent="3"/>
    </xf>
    <xf numFmtId="0" fontId="9" fillId="0" borderId="12" xfId="2" applyBorder="1">
      <alignment horizontal="left" indent="3"/>
    </xf>
    <xf numFmtId="0" fontId="9" fillId="0" borderId="13" xfId="2" applyBorder="1">
      <alignment horizontal="left" indent="3"/>
    </xf>
    <xf numFmtId="0" fontId="9" fillId="0" borderId="14" xfId="2" applyBorder="1">
      <alignment horizontal="left" indent="3"/>
    </xf>
    <xf numFmtId="164" fontId="0" fillId="0" borderId="12" xfId="8" applyFont="1" applyBorder="1">
      <alignment horizontal="left" vertical="center" wrapText="1" indent="1"/>
    </xf>
    <xf numFmtId="164" fontId="0" fillId="0" borderId="13" xfId="8" applyFont="1" applyBorder="1">
      <alignment horizontal="left" vertical="center" wrapText="1" indent="1"/>
    </xf>
    <xf numFmtId="164" fontId="0" fillId="0" borderId="14" xfId="8" applyFont="1" applyBorder="1">
      <alignment horizontal="left" vertical="center" wrapText="1" indent="1"/>
    </xf>
    <xf numFmtId="0" fontId="13" fillId="0" borderId="12" xfId="8" applyNumberFormat="1" applyBorder="1">
      <alignment horizontal="left" vertical="center" wrapText="1" indent="1"/>
    </xf>
    <xf numFmtId="0" fontId="13" fillId="0" borderId="13" xfId="8" applyNumberFormat="1" applyBorder="1">
      <alignment horizontal="left" vertical="center" wrapText="1" indent="1"/>
    </xf>
    <xf numFmtId="0" fontId="13" fillId="0" borderId="14" xfId="8" applyNumberFormat="1" applyBorder="1">
      <alignment horizontal="left" vertical="center" wrapText="1" indent="1"/>
    </xf>
    <xf numFmtId="0" fontId="3" fillId="0" borderId="12" xfId="7" applyNumberFormat="1" applyBorder="1">
      <alignment horizontal="left" vertical="top" wrapText="1" indent="1"/>
    </xf>
    <xf numFmtId="0" fontId="3" fillId="0" borderId="13" xfId="7" applyNumberFormat="1" applyBorder="1">
      <alignment horizontal="left" vertical="top" wrapText="1" indent="1"/>
    </xf>
    <xf numFmtId="0" fontId="3" fillId="0" borderId="14" xfId="7" applyNumberFormat="1" applyBorder="1">
      <alignment horizontal="left" vertical="top" wrapText="1" indent="1"/>
    </xf>
    <xf numFmtId="0" fontId="3" fillId="0" borderId="9" xfId="7" applyNumberFormat="1" applyBorder="1">
      <alignment horizontal="left" vertical="top" wrapText="1" indent="1"/>
    </xf>
    <xf numFmtId="164" fontId="13" fillId="0" borderId="16" xfId="8" applyBorder="1">
      <alignment horizontal="left" vertical="center" wrapText="1" indent="1"/>
    </xf>
    <xf numFmtId="164" fontId="13" fillId="0" borderId="11" xfId="8" applyBorder="1">
      <alignment horizontal="left" vertical="center" wrapText="1" indent="1"/>
    </xf>
    <xf numFmtId="0" fontId="3" fillId="0" borderId="15" xfId="7" applyNumberFormat="1" applyBorder="1">
      <alignment horizontal="left" vertical="top" wrapText="1" indent="1"/>
    </xf>
    <xf numFmtId="0" fontId="3" fillId="0" borderId="0" xfId="7" applyNumberFormat="1">
      <alignment horizontal="left" vertical="top" wrapText="1" indent="1"/>
    </xf>
    <xf numFmtId="164" fontId="13" fillId="0" borderId="9" xfId="8" applyBorder="1">
      <alignment horizontal="left" vertical="center" wrapText="1" indent="1"/>
    </xf>
    <xf numFmtId="0" fontId="9" fillId="0" borderId="11" xfId="2" applyBorder="1">
      <alignment horizontal="left" indent="3"/>
    </xf>
    <xf numFmtId="0" fontId="18" fillId="0" borderId="12" xfId="7" applyNumberFormat="1" applyFont="1" applyBorder="1">
      <alignment horizontal="left" vertical="top" wrapText="1" indent="1"/>
    </xf>
    <xf numFmtId="0" fontId="6" fillId="4" borderId="1" xfId="3" applyNumberFormat="1" applyAlignment="1">
      <alignment horizontal="left" vertical="top" wrapText="1" indent="1"/>
    </xf>
    <xf numFmtId="0" fontId="1" fillId="9" borderId="9" xfId="16" applyNumberFormat="1" applyFont="1" applyBorder="1" applyAlignment="1">
      <alignment horizontal="left" vertical="top" wrapText="1" indent="1"/>
    </xf>
    <xf numFmtId="0" fontId="20" fillId="9" borderId="9" xfId="16" applyNumberFormat="1" applyFont="1" applyBorder="1" applyAlignment="1">
      <alignment horizontal="left" vertical="top" wrapText="1"/>
    </xf>
    <xf numFmtId="0" fontId="2" fillId="9" borderId="9" xfId="16" applyNumberFormat="1" applyBorder="1" applyAlignment="1">
      <alignment horizontal="left" vertical="top" wrapText="1"/>
    </xf>
    <xf numFmtId="164" fontId="2" fillId="9" borderId="6" xfId="16" applyNumberFormat="1" applyBorder="1" applyAlignment="1">
      <alignment horizontal="left" vertical="center" wrapText="1" indent="1"/>
    </xf>
    <xf numFmtId="0" fontId="1" fillId="9" borderId="0" xfId="16" applyFont="1" applyAlignment="1">
      <alignment horizontal="left" vertical="center"/>
    </xf>
    <xf numFmtId="0" fontId="1" fillId="9" borderId="9" xfId="16" applyNumberFormat="1" applyFont="1" applyBorder="1" applyAlignment="1">
      <alignment vertical="top" wrapText="1"/>
    </xf>
  </cellXfs>
  <cellStyles count="17">
    <cellStyle name="40% - Accent1" xfId="1" builtinId="31" customBuiltin="1"/>
    <cellStyle name="40% - Accent3" xfId="16" builtinId="39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12"/>
  <sheetViews>
    <sheetView showGridLines="0" tabSelected="1" topLeftCell="A103" zoomScaleNormal="100" workbookViewId="0">
      <selection activeCell="N73" sqref="N73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2025</v>
      </c>
      <c r="C1" s="22" t="s">
        <v>2</v>
      </c>
      <c r="D1" s="22"/>
      <c r="E1" s="22"/>
      <c r="F1" s="2"/>
      <c r="G1" s="2"/>
      <c r="H1" s="2"/>
    </row>
    <row r="2" spans="1:8" ht="14.25" customHeight="1" x14ac:dyDescent="0.3">
      <c r="A2" s="3"/>
      <c r="B2" s="4" t="s">
        <v>1</v>
      </c>
      <c r="C2" s="5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</row>
    <row r="3" spans="1:8" ht="16.5" customHeight="1" x14ac:dyDescent="0.3">
      <c r="B3" s="8">
        <f t="array" aca="1" ref="B3:H3" ca="1">Days+1+DATE(Calendar1Year,Calendar1MonthOption,1)-WEEKDAY(DATE(Calendar1Year,Calendar1MonthOption,1),WeekdayOption)</f>
        <v>45929</v>
      </c>
      <c r="C3" s="8">
        <f ca="1"/>
        <v>45930</v>
      </c>
      <c r="D3" s="8">
        <f ca="1"/>
        <v>45931</v>
      </c>
      <c r="E3" s="8">
        <f ca="1"/>
        <v>45932</v>
      </c>
      <c r="F3" s="8">
        <f ca="1"/>
        <v>45933</v>
      </c>
      <c r="G3" s="8">
        <f ca="1"/>
        <v>45934</v>
      </c>
      <c r="H3" s="8">
        <f ca="1"/>
        <v>45935</v>
      </c>
    </row>
    <row r="4" spans="1:8" ht="56.25" customHeight="1" x14ac:dyDescent="0.3">
      <c r="B4" s="7"/>
      <c r="C4" s="7"/>
      <c r="D4" s="7"/>
      <c r="E4" s="7"/>
      <c r="F4" s="7"/>
      <c r="G4" s="7"/>
      <c r="H4" s="7"/>
    </row>
    <row r="5" spans="1:8" ht="16.5" customHeight="1" x14ac:dyDescent="0.3">
      <c r="B5" s="8">
        <f t="array" aca="1" ref="B5:H5" ca="1">Days+8+DATE(Calendar1Year,Calendar1MonthOption,1)-WEEKDAY(DATE(Calendar1Year,Calendar1MonthOption,1),WeekdayOption)</f>
        <v>45936</v>
      </c>
      <c r="C5" s="8">
        <f ca="1"/>
        <v>45937</v>
      </c>
      <c r="D5" s="8">
        <f ca="1"/>
        <v>45938</v>
      </c>
      <c r="E5" s="8">
        <f ca="1"/>
        <v>45939</v>
      </c>
      <c r="F5" s="8">
        <f ca="1"/>
        <v>45940</v>
      </c>
      <c r="G5" s="8">
        <f ca="1"/>
        <v>45941</v>
      </c>
      <c r="H5" s="8">
        <f ca="1"/>
        <v>45942</v>
      </c>
    </row>
    <row r="6" spans="1:8" ht="56.25" customHeight="1" x14ac:dyDescent="0.3">
      <c r="B6" s="7"/>
      <c r="C6" s="7"/>
      <c r="D6" s="7"/>
      <c r="E6" s="7"/>
      <c r="F6" s="7"/>
      <c r="G6" s="7"/>
      <c r="H6" s="7"/>
    </row>
    <row r="7" spans="1:8" ht="16.5" customHeight="1" x14ac:dyDescent="0.3">
      <c r="B7" s="8">
        <f t="array" aca="1" ref="B7:H7" ca="1">Days+15+DATE(Calendar1Year,Calendar1MonthOption,1)-WEEKDAY(DATE(Calendar1Year,Calendar1MonthOption,1),WeekdayOption)</f>
        <v>45943</v>
      </c>
      <c r="C7" s="8">
        <f ca="1"/>
        <v>45944</v>
      </c>
      <c r="D7" s="8">
        <f ca="1"/>
        <v>45945</v>
      </c>
      <c r="E7" s="8">
        <f ca="1"/>
        <v>45946</v>
      </c>
      <c r="F7" s="8">
        <f ca="1"/>
        <v>45947</v>
      </c>
      <c r="G7" s="8">
        <f ca="1"/>
        <v>45948</v>
      </c>
      <c r="H7" s="8">
        <f ca="1"/>
        <v>45949</v>
      </c>
    </row>
    <row r="8" spans="1:8" ht="56.25" customHeight="1" x14ac:dyDescent="0.3">
      <c r="B8" s="7"/>
      <c r="C8" s="16" t="s">
        <v>17</v>
      </c>
      <c r="D8" s="16" t="s">
        <v>17</v>
      </c>
      <c r="E8" s="16" t="s">
        <v>17</v>
      </c>
      <c r="F8" s="16" t="s">
        <v>17</v>
      </c>
      <c r="G8" s="7"/>
      <c r="H8" s="7"/>
    </row>
    <row r="9" spans="1:8" ht="16.5" customHeight="1" x14ac:dyDescent="0.3">
      <c r="B9" s="8">
        <f t="array" aca="1" ref="B9:H9" ca="1">Days+22+DATE(Calendar1Year,Calendar1MonthOption,1)-WEEKDAY(DATE(Calendar1Year,Calendar1MonthOption,1),WeekdayOption)</f>
        <v>45950</v>
      </c>
      <c r="C9" s="8">
        <f ca="1"/>
        <v>45951</v>
      </c>
      <c r="D9" s="8">
        <f ca="1"/>
        <v>45952</v>
      </c>
      <c r="E9" s="8">
        <f ca="1"/>
        <v>45953</v>
      </c>
      <c r="F9" s="8">
        <f ca="1"/>
        <v>45954</v>
      </c>
      <c r="G9" s="8">
        <f ca="1"/>
        <v>45955</v>
      </c>
      <c r="H9" s="8">
        <f ca="1"/>
        <v>45956</v>
      </c>
    </row>
    <row r="10" spans="1:8" ht="56.25" customHeight="1" x14ac:dyDescent="0.3">
      <c r="B10" s="17" t="s">
        <v>36</v>
      </c>
      <c r="C10" s="17" t="s">
        <v>35</v>
      </c>
      <c r="D10" s="17" t="s">
        <v>16</v>
      </c>
      <c r="E10" s="19"/>
      <c r="F10" s="20"/>
      <c r="G10" s="7"/>
      <c r="H10" s="7"/>
    </row>
    <row r="11" spans="1:8" ht="16.5" customHeight="1" x14ac:dyDescent="0.3">
      <c r="B11" s="8">
        <f t="array" aca="1" ref="B11:H11" ca="1">Days+29+DATE(Calendar1Year,Calendar1MonthOption,1)-WEEKDAY(DATE(Calendar1Year,Calendar1MonthOption,1),WeekdayOption)</f>
        <v>45957</v>
      </c>
      <c r="C11" s="8">
        <f ca="1"/>
        <v>45958</v>
      </c>
      <c r="D11" s="8">
        <f ca="1"/>
        <v>45959</v>
      </c>
      <c r="E11" s="8">
        <f ca="1"/>
        <v>45960</v>
      </c>
      <c r="F11" s="8">
        <f ca="1"/>
        <v>45961</v>
      </c>
      <c r="G11" s="8">
        <f ca="1"/>
        <v>45962</v>
      </c>
      <c r="H11" s="8">
        <f ca="1"/>
        <v>45963</v>
      </c>
    </row>
    <row r="12" spans="1:8" ht="57" customHeight="1" x14ac:dyDescent="0.3">
      <c r="B12" s="7"/>
      <c r="C12" s="16" t="s">
        <v>18</v>
      </c>
      <c r="D12" s="16" t="s">
        <v>18</v>
      </c>
      <c r="E12" s="16" t="s">
        <v>18</v>
      </c>
      <c r="F12" s="16" t="s">
        <v>18</v>
      </c>
      <c r="G12" s="7"/>
      <c r="H12" s="7"/>
    </row>
    <row r="13" spans="1:8" ht="16.5" customHeight="1" x14ac:dyDescent="0.3">
      <c r="B13" s="8">
        <f t="array" aca="1" ref="B13:C13" ca="1">Days+36+DATE(Calendar1Year,Calendar1MonthOption,1)-WEEKDAY(DATE(Calendar1Year,Calendar1MonthOption,1),WeekdayOption)</f>
        <v>45964</v>
      </c>
      <c r="C13" s="8">
        <f ca="1"/>
        <v>45965</v>
      </c>
      <c r="D13" s="29" t="s">
        <v>0</v>
      </c>
      <c r="E13" s="30"/>
      <c r="F13" s="30"/>
      <c r="G13" s="30"/>
      <c r="H13" s="31"/>
    </row>
    <row r="14" spans="1:8" ht="63.75" customHeight="1" x14ac:dyDescent="0.3">
      <c r="B14" s="7"/>
      <c r="C14" s="7"/>
      <c r="D14" s="32"/>
      <c r="E14" s="33"/>
      <c r="F14" s="33"/>
      <c r="G14" s="33"/>
      <c r="H14" s="34"/>
    </row>
    <row r="15" spans="1:8" ht="54" customHeight="1" x14ac:dyDescent="0.7">
      <c r="A15" s="2"/>
      <c r="B15" s="10">
        <f ca="1">YEAR(DATE(Calendar1Year,Calendar1MonthOption+1,1))</f>
        <v>2025</v>
      </c>
      <c r="C15" s="23" t="s">
        <v>3</v>
      </c>
      <c r="D15" s="24"/>
      <c r="E15" s="25"/>
      <c r="F15" s="11"/>
      <c r="G15" s="11"/>
      <c r="H15" s="11"/>
    </row>
    <row r="16" spans="1:8" ht="14.25" customHeight="1" x14ac:dyDescent="0.3">
      <c r="A16" s="3"/>
      <c r="B16" s="12" t="s">
        <v>1</v>
      </c>
      <c r="C16" s="13" t="s">
        <v>4</v>
      </c>
      <c r="D16" s="12" t="s">
        <v>5</v>
      </c>
      <c r="E16" s="13" t="s">
        <v>6</v>
      </c>
      <c r="F16" s="12" t="s">
        <v>7</v>
      </c>
      <c r="G16" s="13" t="s">
        <v>8</v>
      </c>
      <c r="H16" s="12" t="s">
        <v>9</v>
      </c>
    </row>
    <row r="17" spans="1:8" ht="16.5" customHeight="1" x14ac:dyDescent="0.3">
      <c r="B17" s="8">
        <f t="array" aca="1" ref="B17:H17" ca="1">Days+1+DATE(Calendar2Year,Calendar2MonthOption,1)-WEEKDAY(DATE(Calendar2Year,Calendar2MonthOption,1),WeekdayOption)</f>
        <v>45957</v>
      </c>
      <c r="C17" s="8">
        <f ca="1"/>
        <v>45958</v>
      </c>
      <c r="D17" s="8">
        <f ca="1"/>
        <v>45959</v>
      </c>
      <c r="E17" s="8">
        <f ca="1"/>
        <v>45960</v>
      </c>
      <c r="F17" s="8">
        <f ca="1"/>
        <v>45961</v>
      </c>
      <c r="G17" s="8">
        <f ca="1"/>
        <v>45962</v>
      </c>
      <c r="H17" s="8">
        <f ca="1"/>
        <v>45963</v>
      </c>
    </row>
    <row r="18" spans="1:8" ht="56.25" customHeight="1" x14ac:dyDescent="0.3">
      <c r="B18" s="7"/>
      <c r="C18" s="7"/>
      <c r="D18" s="7"/>
      <c r="E18" s="7"/>
      <c r="F18" s="7"/>
      <c r="G18" s="7"/>
      <c r="H18" s="7"/>
    </row>
    <row r="19" spans="1:8" ht="16.5" customHeight="1" x14ac:dyDescent="0.3">
      <c r="B19" s="8">
        <f t="array" aca="1" ref="B19:H19" ca="1">Days+8+DATE(Calendar2Year,Calendar2MonthOption,1)-WEEKDAY(DATE(Calendar2Year,Calendar2MonthOption,1),WeekdayOption)</f>
        <v>45964</v>
      </c>
      <c r="C19" s="8">
        <f ca="1"/>
        <v>45965</v>
      </c>
      <c r="D19" s="8">
        <f ca="1"/>
        <v>45966</v>
      </c>
      <c r="E19" s="8">
        <f ca="1"/>
        <v>45967</v>
      </c>
      <c r="F19" s="8">
        <f ca="1"/>
        <v>45968</v>
      </c>
      <c r="G19" s="8">
        <f ca="1"/>
        <v>45969</v>
      </c>
      <c r="H19" s="8">
        <f ca="1"/>
        <v>45970</v>
      </c>
    </row>
    <row r="20" spans="1:8" ht="56.25" customHeight="1" x14ac:dyDescent="0.3">
      <c r="B20" s="7"/>
      <c r="C20" s="15" t="s">
        <v>19</v>
      </c>
      <c r="D20" s="15" t="s">
        <v>19</v>
      </c>
      <c r="E20" s="15" t="s">
        <v>19</v>
      </c>
      <c r="F20" s="15" t="s">
        <v>19</v>
      </c>
      <c r="G20" s="7"/>
      <c r="H20" s="7"/>
    </row>
    <row r="21" spans="1:8" ht="16.5" customHeight="1" x14ac:dyDescent="0.3">
      <c r="B21" s="8">
        <f t="array" aca="1" ref="B21:H21" ca="1">Days+15+DATE(Calendar2Year,Calendar2MonthOption,1)-WEEKDAY(DATE(Calendar2Year,Calendar2MonthOption,1),WeekdayOption)</f>
        <v>45971</v>
      </c>
      <c r="C21" s="8">
        <f ca="1"/>
        <v>45972</v>
      </c>
      <c r="D21" s="8">
        <f ca="1"/>
        <v>45973</v>
      </c>
      <c r="E21" s="8">
        <f ca="1"/>
        <v>45974</v>
      </c>
      <c r="F21" s="8">
        <f ca="1"/>
        <v>45975</v>
      </c>
      <c r="G21" s="8">
        <f ca="1"/>
        <v>45976</v>
      </c>
      <c r="H21" s="8">
        <f ca="1"/>
        <v>45977</v>
      </c>
    </row>
    <row r="22" spans="1:8" ht="56.25" customHeight="1" x14ac:dyDescent="0.3">
      <c r="B22" s="7"/>
      <c r="C22" s="16" t="s">
        <v>20</v>
      </c>
      <c r="D22" s="16" t="s">
        <v>20</v>
      </c>
      <c r="E22" s="16" t="s">
        <v>20</v>
      </c>
      <c r="F22" s="16" t="s">
        <v>20</v>
      </c>
      <c r="G22" s="7"/>
      <c r="H22" s="7"/>
    </row>
    <row r="23" spans="1:8" ht="16.5" customHeight="1" x14ac:dyDescent="0.3">
      <c r="B23" s="8">
        <f t="array" aca="1" ref="B23:H23" ca="1">Days+22+DATE(Calendar2Year,Calendar2MonthOption,1)-WEEKDAY(DATE(Calendar2Year,Calendar2MonthOption,1),WeekdayOption)</f>
        <v>45978</v>
      </c>
      <c r="C23" s="8">
        <f ca="1"/>
        <v>45979</v>
      </c>
      <c r="D23" s="8">
        <f ca="1"/>
        <v>45980</v>
      </c>
      <c r="E23" s="8">
        <f ca="1"/>
        <v>45981</v>
      </c>
      <c r="F23" s="8">
        <f ca="1"/>
        <v>45982</v>
      </c>
      <c r="G23" s="8">
        <f ca="1"/>
        <v>45983</v>
      </c>
      <c r="H23" s="8">
        <f ca="1"/>
        <v>45984</v>
      </c>
    </row>
    <row r="24" spans="1:8" ht="56.25" customHeight="1" x14ac:dyDescent="0.3">
      <c r="B24" s="7"/>
      <c r="C24" s="16" t="s">
        <v>21</v>
      </c>
      <c r="D24" s="16" t="s">
        <v>21</v>
      </c>
      <c r="E24" s="16" t="s">
        <v>21</v>
      </c>
      <c r="F24" s="16" t="s">
        <v>21</v>
      </c>
      <c r="G24" s="7"/>
      <c r="H24" s="7"/>
    </row>
    <row r="25" spans="1:8" ht="16.5" customHeight="1" thickBot="1" x14ac:dyDescent="0.35">
      <c r="B25" s="8">
        <f t="array" aca="1" ref="B25:H25" ca="1">Days+29+DATE(Calendar2Year,Calendar2MonthOption,1)-WEEKDAY(DATE(Calendar2Year,Calendar2MonthOption,1),WeekdayOption)</f>
        <v>45985</v>
      </c>
      <c r="C25" s="8">
        <f ca="1"/>
        <v>45986</v>
      </c>
      <c r="D25" s="8">
        <f ca="1"/>
        <v>45987</v>
      </c>
      <c r="E25" s="8">
        <f ca="1"/>
        <v>45988</v>
      </c>
      <c r="F25" s="8">
        <f ca="1"/>
        <v>45989</v>
      </c>
      <c r="G25" s="8">
        <f ca="1"/>
        <v>45990</v>
      </c>
      <c r="H25" s="8">
        <f ca="1"/>
        <v>45991</v>
      </c>
    </row>
    <row r="26" spans="1:8" ht="57" customHeight="1" thickTop="1" thickBot="1" x14ac:dyDescent="0.35">
      <c r="B26" s="7"/>
      <c r="C26" s="7"/>
      <c r="D26" s="18" t="s">
        <v>22</v>
      </c>
      <c r="E26" s="18" t="s">
        <v>22</v>
      </c>
      <c r="F26" s="18" t="s">
        <v>22</v>
      </c>
      <c r="G26" s="7"/>
      <c r="H26" s="7"/>
    </row>
    <row r="27" spans="1:8" ht="16.5" customHeight="1" thickTop="1" x14ac:dyDescent="0.3">
      <c r="B27" s="9">
        <f t="array" aca="1" ref="B27:C27" ca="1">Days+36+DATE(Calendar2Year,Calendar2MonthOption,1)-WEEKDAY(DATE(Calendar2Year,Calendar2MonthOption,1),WeekdayOption)</f>
        <v>45992</v>
      </c>
      <c r="C27" s="9">
        <f ca="1"/>
        <v>45993</v>
      </c>
      <c r="D27" s="36" t="s">
        <v>0</v>
      </c>
      <c r="E27" s="37"/>
      <c r="F27" s="37"/>
      <c r="G27" s="37"/>
      <c r="H27" s="37"/>
    </row>
    <row r="28" spans="1:8" ht="63.75" customHeight="1" x14ac:dyDescent="0.3">
      <c r="B28" s="7"/>
      <c r="C28" s="7"/>
      <c r="D28" s="38"/>
      <c r="E28" s="39"/>
      <c r="F28" s="39"/>
      <c r="G28" s="39"/>
      <c r="H28" s="39"/>
    </row>
    <row r="29" spans="1:8" ht="54" customHeight="1" x14ac:dyDescent="0.7">
      <c r="A29" s="2"/>
      <c r="B29" s="1">
        <f ca="1">YEAR(DATE(Calendar2Year,Calendar2MonthOption+1,1))</f>
        <v>2025</v>
      </c>
      <c r="C29" s="22" t="s">
        <v>10</v>
      </c>
      <c r="D29" s="22"/>
      <c r="E29" s="22"/>
      <c r="F29" s="6"/>
      <c r="G29" s="6"/>
      <c r="H29" s="2"/>
    </row>
    <row r="30" spans="1:8" ht="14.25" customHeight="1" x14ac:dyDescent="0.3">
      <c r="A30" s="3"/>
      <c r="B30" s="4" t="s">
        <v>1</v>
      </c>
      <c r="C30" s="5" t="s">
        <v>4</v>
      </c>
      <c r="D30" s="4" t="s">
        <v>5</v>
      </c>
      <c r="E30" s="5" t="s">
        <v>6</v>
      </c>
      <c r="F30" s="4" t="s">
        <v>7</v>
      </c>
      <c r="G30" s="5" t="s">
        <v>8</v>
      </c>
      <c r="H30" s="4" t="s">
        <v>9</v>
      </c>
    </row>
    <row r="31" spans="1:8" ht="16.5" customHeight="1" x14ac:dyDescent="0.3">
      <c r="B31" s="8">
        <f t="array" aca="1" ref="B31:H31" ca="1">Days+1+DATE(Calendar3Year,Calendar3MonthOption,1)-WEEKDAY(DATE(Calendar3Year,Calendar3MonthOption,1),WeekdayOption)</f>
        <v>45992</v>
      </c>
      <c r="C31" s="8">
        <f ca="1"/>
        <v>45993</v>
      </c>
      <c r="D31" s="8">
        <f ca="1"/>
        <v>45994</v>
      </c>
      <c r="E31" s="8">
        <f ca="1"/>
        <v>45995</v>
      </c>
      <c r="F31" s="8">
        <f ca="1"/>
        <v>45996</v>
      </c>
      <c r="G31" s="8">
        <f ca="1"/>
        <v>45997</v>
      </c>
      <c r="H31" s="8">
        <f ca="1"/>
        <v>45998</v>
      </c>
    </row>
    <row r="32" spans="1:8" ht="56.25" customHeight="1" x14ac:dyDescent="0.3">
      <c r="B32" s="7"/>
      <c r="C32" s="16" t="s">
        <v>23</v>
      </c>
      <c r="D32" s="16" t="s">
        <v>23</v>
      </c>
      <c r="E32" s="16" t="s">
        <v>23</v>
      </c>
      <c r="F32" s="16" t="s">
        <v>23</v>
      </c>
      <c r="G32" s="7"/>
      <c r="H32" s="7"/>
    </row>
    <row r="33" spans="1:8" ht="16.5" customHeight="1" x14ac:dyDescent="0.3">
      <c r="B33" s="8">
        <f t="array" aca="1" ref="B33:H33" ca="1">Days+8+DATE(Calendar3Year,Calendar3MonthOption,1)-WEEKDAY(DATE(Calendar3Year,Calendar3MonthOption,1),WeekdayOption)</f>
        <v>45999</v>
      </c>
      <c r="C33" s="8">
        <f ca="1"/>
        <v>46000</v>
      </c>
      <c r="D33" s="8">
        <f ca="1"/>
        <v>46001</v>
      </c>
      <c r="E33" s="8">
        <f ca="1"/>
        <v>46002</v>
      </c>
      <c r="F33" s="8">
        <f ca="1"/>
        <v>46003</v>
      </c>
      <c r="G33" s="8">
        <f ca="1"/>
        <v>46004</v>
      </c>
      <c r="H33" s="8">
        <f ca="1"/>
        <v>46005</v>
      </c>
    </row>
    <row r="34" spans="1:8" ht="56.25" customHeight="1" x14ac:dyDescent="0.3">
      <c r="B34" s="7"/>
      <c r="C34" s="16" t="s">
        <v>24</v>
      </c>
      <c r="D34" s="16" t="s">
        <v>24</v>
      </c>
      <c r="E34" s="16" t="s">
        <v>24</v>
      </c>
      <c r="F34" s="16" t="s">
        <v>24</v>
      </c>
      <c r="G34" s="7"/>
      <c r="H34" s="7"/>
    </row>
    <row r="35" spans="1:8" ht="16.5" customHeight="1" x14ac:dyDescent="0.3">
      <c r="B35" s="8">
        <f t="array" aca="1" ref="B35:H35" ca="1">Days+15+DATE(Calendar3Year,Calendar3MonthOption,1)-WEEKDAY(DATE(Calendar3Year,Calendar3MonthOption,1),WeekdayOption)</f>
        <v>46006</v>
      </c>
      <c r="C35" s="8">
        <f ca="1"/>
        <v>46007</v>
      </c>
      <c r="D35" s="8">
        <f ca="1"/>
        <v>46008</v>
      </c>
      <c r="E35" s="8">
        <f ca="1"/>
        <v>46009</v>
      </c>
      <c r="F35" s="8">
        <f ca="1"/>
        <v>46010</v>
      </c>
      <c r="G35" s="8">
        <f ca="1"/>
        <v>46011</v>
      </c>
      <c r="H35" s="8">
        <f ca="1"/>
        <v>46012</v>
      </c>
    </row>
    <row r="36" spans="1:8" ht="56.25" customHeight="1" x14ac:dyDescent="0.3">
      <c r="B36" s="7"/>
      <c r="C36" s="16" t="s">
        <v>24</v>
      </c>
      <c r="D36" s="16" t="s">
        <v>24</v>
      </c>
      <c r="E36" s="16" t="s">
        <v>24</v>
      </c>
      <c r="F36" s="16" t="s">
        <v>24</v>
      </c>
      <c r="G36" s="7"/>
      <c r="H36" s="7"/>
    </row>
    <row r="37" spans="1:8" ht="16.5" customHeight="1" x14ac:dyDescent="0.3">
      <c r="B37" s="8">
        <f t="array" aca="1" ref="B37:H37" ca="1">Days+22+DATE(Calendar3Year,Calendar3MonthOption,1)-WEEKDAY(DATE(Calendar3Year,Calendar3MonthOption,1),WeekdayOption)</f>
        <v>46013</v>
      </c>
      <c r="C37" s="8">
        <f ca="1"/>
        <v>46014</v>
      </c>
      <c r="D37" s="8">
        <f ca="1"/>
        <v>46015</v>
      </c>
      <c r="E37" s="8">
        <f ca="1"/>
        <v>46016</v>
      </c>
      <c r="F37" s="8">
        <f ca="1"/>
        <v>46017</v>
      </c>
      <c r="G37" s="8">
        <f ca="1"/>
        <v>46018</v>
      </c>
      <c r="H37" s="8">
        <f ca="1"/>
        <v>46019</v>
      </c>
    </row>
    <row r="38" spans="1:8" ht="56.25" customHeight="1" x14ac:dyDescent="0.3">
      <c r="B38" s="7"/>
      <c r="C38" s="7"/>
      <c r="D38" s="7"/>
      <c r="E38" s="7"/>
      <c r="F38" s="7"/>
      <c r="G38" s="7"/>
      <c r="H38" s="7"/>
    </row>
    <row r="39" spans="1:8" ht="16.5" customHeight="1" x14ac:dyDescent="0.3">
      <c r="B39" s="8">
        <f t="array" aca="1" ref="B39:H39" ca="1">Days+29+DATE(Calendar3Year,Calendar3MonthOption,1)-WEEKDAY(DATE(Calendar3Year,Calendar3MonthOption,1),WeekdayOption)</f>
        <v>46020</v>
      </c>
      <c r="C39" s="8">
        <f ca="1"/>
        <v>46021</v>
      </c>
      <c r="D39" s="8">
        <f ca="1"/>
        <v>46022</v>
      </c>
      <c r="E39" s="8">
        <f ca="1"/>
        <v>46023</v>
      </c>
      <c r="F39" s="8">
        <f ca="1"/>
        <v>46024</v>
      </c>
      <c r="G39" s="8">
        <f ca="1"/>
        <v>46025</v>
      </c>
      <c r="H39" s="8">
        <f ca="1"/>
        <v>46026</v>
      </c>
    </row>
    <row r="40" spans="1:8" ht="57" customHeight="1" x14ac:dyDescent="0.3">
      <c r="B40" s="7"/>
      <c r="C40" s="7"/>
      <c r="D40" s="7"/>
      <c r="E40" s="7"/>
      <c r="F40" s="7"/>
      <c r="G40" s="7"/>
      <c r="H40" s="7"/>
    </row>
    <row r="41" spans="1:8" ht="16.5" customHeight="1" x14ac:dyDescent="0.3">
      <c r="B41" s="8">
        <f t="array" aca="1" ref="B41:C41" ca="1">Days+36+DATE(Calendar3Year,Calendar3MonthOption,1)-WEEKDAY(DATE(Calendar3Year,Calendar3MonthOption,1),WeekdayOption)</f>
        <v>46027</v>
      </c>
      <c r="C41" s="8">
        <f ca="1"/>
        <v>46028</v>
      </c>
      <c r="D41" s="40" t="s">
        <v>0</v>
      </c>
      <c r="E41" s="40"/>
      <c r="F41" s="40"/>
      <c r="G41" s="40"/>
      <c r="H41" s="40"/>
    </row>
    <row r="42" spans="1:8" ht="63.75" customHeight="1" x14ac:dyDescent="0.3">
      <c r="B42" s="7"/>
      <c r="C42" s="7"/>
      <c r="D42" s="35"/>
      <c r="E42" s="35"/>
      <c r="F42" s="35"/>
      <c r="G42" s="35"/>
      <c r="H42" s="35"/>
    </row>
    <row r="43" spans="1:8" ht="54" customHeight="1" x14ac:dyDescent="0.7">
      <c r="A43" s="2"/>
      <c r="B43" s="1">
        <f ca="1">YEAR(DATE(Calendar3Year,Calendar3MonthOption+1,1))</f>
        <v>2026</v>
      </c>
      <c r="C43" s="22" t="s">
        <v>11</v>
      </c>
      <c r="D43" s="22"/>
      <c r="E43" s="22"/>
      <c r="F43" s="6"/>
      <c r="G43" s="6"/>
      <c r="H43" s="2"/>
    </row>
    <row r="44" spans="1:8" ht="14.25" customHeight="1" x14ac:dyDescent="0.3">
      <c r="A44" s="3"/>
      <c r="B44" s="4" t="s">
        <v>1</v>
      </c>
      <c r="C44" s="5" t="s">
        <v>4</v>
      </c>
      <c r="D44" s="4" t="s">
        <v>5</v>
      </c>
      <c r="E44" s="5" t="s">
        <v>6</v>
      </c>
      <c r="F44" s="4" t="s">
        <v>7</v>
      </c>
      <c r="G44" s="5" t="s">
        <v>8</v>
      </c>
      <c r="H44" s="4" t="s">
        <v>9</v>
      </c>
    </row>
    <row r="45" spans="1:8" ht="16.5" customHeight="1" x14ac:dyDescent="0.3">
      <c r="B45" s="8">
        <f t="array" aca="1" ref="B45:H45" ca="1">Days+1+DATE(Calendar4Year,Calendar4MonthOption,1)-WEEKDAY(DATE(Calendar4Year,Calendar4MonthOption,1),WeekdayOption)</f>
        <v>46020</v>
      </c>
      <c r="C45" s="8">
        <f ca="1"/>
        <v>46021</v>
      </c>
      <c r="D45" s="8">
        <f ca="1"/>
        <v>46022</v>
      </c>
      <c r="E45" s="8">
        <f ca="1"/>
        <v>46023</v>
      </c>
      <c r="F45" s="8">
        <f ca="1"/>
        <v>46024</v>
      </c>
      <c r="G45" s="8">
        <f ca="1"/>
        <v>46025</v>
      </c>
      <c r="H45" s="8">
        <f ca="1"/>
        <v>46026</v>
      </c>
    </row>
    <row r="46" spans="1:8" ht="56.25" customHeight="1" x14ac:dyDescent="0.3">
      <c r="B46" s="7"/>
      <c r="C46" s="7"/>
      <c r="D46" s="7"/>
      <c r="E46" s="7"/>
      <c r="F46" s="7"/>
      <c r="G46" s="7"/>
      <c r="H46" s="7"/>
    </row>
    <row r="47" spans="1:8" ht="16.5" customHeight="1" x14ac:dyDescent="0.3">
      <c r="B47" s="8">
        <f t="array" aca="1" ref="B47:H47" ca="1">Days+8+DATE(Calendar4Year,Calendar4MonthOption,1)-WEEKDAY(DATE(Calendar4Year,Calendar4MonthOption,1),WeekdayOption)</f>
        <v>46027</v>
      </c>
      <c r="C47" s="8">
        <f ca="1"/>
        <v>46028</v>
      </c>
      <c r="D47" s="8">
        <f ca="1"/>
        <v>46029</v>
      </c>
      <c r="E47" s="8">
        <f ca="1"/>
        <v>46030</v>
      </c>
      <c r="F47" s="8">
        <f ca="1"/>
        <v>46031</v>
      </c>
      <c r="G47" s="8">
        <f ca="1"/>
        <v>46032</v>
      </c>
      <c r="H47" s="8">
        <f ca="1"/>
        <v>46033</v>
      </c>
    </row>
    <row r="48" spans="1:8" ht="56.25" customHeight="1" x14ac:dyDescent="0.3">
      <c r="B48" s="7"/>
      <c r="C48" s="7"/>
      <c r="D48" s="7"/>
      <c r="E48" s="7"/>
      <c r="F48" s="7"/>
      <c r="G48" s="7"/>
      <c r="H48" s="7"/>
    </row>
    <row r="49" spans="1:8" ht="16.5" customHeight="1" x14ac:dyDescent="0.3">
      <c r="B49" s="8">
        <f t="array" aca="1" ref="B49:H49" ca="1">Days+15+DATE(Calendar4Year,Calendar4MonthOption,1)-WEEKDAY(DATE(Calendar4Year,Calendar4MonthOption,1),WeekdayOption)</f>
        <v>46034</v>
      </c>
      <c r="C49" s="8">
        <f ca="1"/>
        <v>46035</v>
      </c>
      <c r="D49" s="8">
        <f ca="1"/>
        <v>46036</v>
      </c>
      <c r="E49" s="8">
        <f ca="1"/>
        <v>46037</v>
      </c>
      <c r="F49" s="8">
        <f ca="1"/>
        <v>46038</v>
      </c>
      <c r="G49" s="8">
        <f ca="1"/>
        <v>46039</v>
      </c>
      <c r="H49" s="8">
        <f ca="1"/>
        <v>46040</v>
      </c>
    </row>
    <row r="50" spans="1:8" ht="56.25" customHeight="1" x14ac:dyDescent="0.3">
      <c r="B50" s="7"/>
      <c r="C50" s="16" t="s">
        <v>28</v>
      </c>
      <c r="D50" s="16" t="s">
        <v>28</v>
      </c>
      <c r="E50" s="16" t="s">
        <v>28</v>
      </c>
      <c r="F50" s="16" t="s">
        <v>28</v>
      </c>
      <c r="G50" s="7"/>
      <c r="H50" s="7"/>
    </row>
    <row r="51" spans="1:8" ht="16.5" customHeight="1" x14ac:dyDescent="0.3">
      <c r="B51" s="8">
        <f t="array" aca="1" ref="B51:H51" ca="1">Days+22+DATE(Calendar4Year,Calendar4MonthOption,1)-WEEKDAY(DATE(Calendar4Year,Calendar4MonthOption,1),WeekdayOption)</f>
        <v>46041</v>
      </c>
      <c r="C51" s="8">
        <f ca="1"/>
        <v>46042</v>
      </c>
      <c r="D51" s="8">
        <f ca="1"/>
        <v>46043</v>
      </c>
      <c r="E51" s="8">
        <f ca="1"/>
        <v>46044</v>
      </c>
      <c r="F51" s="8">
        <f ca="1"/>
        <v>46045</v>
      </c>
      <c r="G51" s="8">
        <f ca="1"/>
        <v>46046</v>
      </c>
      <c r="H51" s="8">
        <f ca="1"/>
        <v>46047</v>
      </c>
    </row>
    <row r="52" spans="1:8" ht="56.25" customHeight="1" x14ac:dyDescent="0.3">
      <c r="B52" s="7"/>
      <c r="C52" s="16" t="s">
        <v>28</v>
      </c>
      <c r="D52" s="16" t="s">
        <v>28</v>
      </c>
      <c r="E52" s="16" t="s">
        <v>28</v>
      </c>
      <c r="F52" s="16" t="s">
        <v>28</v>
      </c>
      <c r="G52" s="7"/>
      <c r="H52" s="7"/>
    </row>
    <row r="53" spans="1:8" ht="16.5" customHeight="1" x14ac:dyDescent="0.3">
      <c r="B53" s="8">
        <f t="array" aca="1" ref="B53:H53" ca="1">Days+29+DATE(Calendar4Year,Calendar4MonthOption,1)-WEEKDAY(DATE(Calendar4Year,Calendar4MonthOption,1),WeekdayOption)</f>
        <v>46048</v>
      </c>
      <c r="C53" s="8">
        <f ca="1"/>
        <v>46049</v>
      </c>
      <c r="D53" s="8">
        <f ca="1"/>
        <v>46050</v>
      </c>
      <c r="E53" s="8">
        <f ca="1"/>
        <v>46051</v>
      </c>
      <c r="F53" s="8">
        <f ca="1"/>
        <v>46052</v>
      </c>
      <c r="G53" s="8">
        <f ca="1"/>
        <v>46053</v>
      </c>
      <c r="H53" s="8">
        <f ca="1"/>
        <v>46054</v>
      </c>
    </row>
    <row r="54" spans="1:8" ht="57" customHeight="1" x14ac:dyDescent="0.3">
      <c r="B54" s="7"/>
      <c r="C54" s="16" t="s">
        <v>29</v>
      </c>
      <c r="D54" s="16" t="s">
        <v>29</v>
      </c>
      <c r="E54" s="16" t="s">
        <v>29</v>
      </c>
      <c r="F54" s="16" t="s">
        <v>29</v>
      </c>
      <c r="G54" s="7"/>
      <c r="H54" s="7"/>
    </row>
    <row r="55" spans="1:8" ht="16.5" customHeight="1" x14ac:dyDescent="0.3">
      <c r="B55" s="8">
        <f t="array" aca="1" ref="B55:C55" ca="1">Days+36+DATE(Calendar4Year,Calendar4MonthOption,1)-WEEKDAY(DATE(Calendar4Year,Calendar4MonthOption,1),WeekdayOption)</f>
        <v>46055</v>
      </c>
      <c r="C55" s="8">
        <f ca="1"/>
        <v>46056</v>
      </c>
      <c r="D55" s="26" t="s">
        <v>0</v>
      </c>
      <c r="E55" s="27"/>
      <c r="F55" s="27"/>
      <c r="G55" s="27"/>
      <c r="H55" s="28"/>
    </row>
    <row r="56" spans="1:8" ht="63.75" customHeight="1" x14ac:dyDescent="0.3">
      <c r="B56" s="7"/>
      <c r="C56" s="7"/>
      <c r="D56" s="32"/>
      <c r="E56" s="33"/>
      <c r="F56" s="33"/>
      <c r="G56" s="33"/>
      <c r="H56" s="34"/>
    </row>
    <row r="57" spans="1:8" ht="54" customHeight="1" x14ac:dyDescent="0.7">
      <c r="A57" s="2"/>
      <c r="B57" s="1">
        <f ca="1">YEAR(DATE(Calendar4Year,Calendar4MonthOption+1,1))</f>
        <v>2026</v>
      </c>
      <c r="C57" s="41" t="s">
        <v>12</v>
      </c>
      <c r="D57" s="41"/>
      <c r="E57" s="41"/>
      <c r="F57" s="6"/>
      <c r="G57" s="6"/>
      <c r="H57" s="2"/>
    </row>
    <row r="58" spans="1:8" ht="14.25" customHeight="1" x14ac:dyDescent="0.3">
      <c r="A58" s="3"/>
      <c r="B58" s="4" t="s">
        <v>1</v>
      </c>
      <c r="C58" s="5" t="s">
        <v>4</v>
      </c>
      <c r="D58" s="4" t="s">
        <v>5</v>
      </c>
      <c r="E58" s="5" t="s">
        <v>6</v>
      </c>
      <c r="F58" s="4" t="s">
        <v>7</v>
      </c>
      <c r="G58" s="5" t="s">
        <v>8</v>
      </c>
      <c r="H58" s="4" t="s">
        <v>9</v>
      </c>
    </row>
    <row r="59" spans="1:8" ht="16.5" customHeight="1" x14ac:dyDescent="0.3">
      <c r="B59" s="8">
        <f t="array" aca="1" ref="B59:H59" ca="1">Days+1+DATE(Calendar5Year,Calendar5MonthOption,1)-WEEKDAY(DATE(Calendar5Year,Calendar5MonthOption,1),WeekdayOption)</f>
        <v>46048</v>
      </c>
      <c r="C59" s="8">
        <f ca="1"/>
        <v>46049</v>
      </c>
      <c r="D59" s="8">
        <f ca="1"/>
        <v>46050</v>
      </c>
      <c r="E59" s="8">
        <f ca="1"/>
        <v>46051</v>
      </c>
      <c r="F59" s="8">
        <f ca="1"/>
        <v>46052</v>
      </c>
      <c r="G59" s="8">
        <f ca="1"/>
        <v>46053</v>
      </c>
      <c r="H59" s="8">
        <f ca="1"/>
        <v>46054</v>
      </c>
    </row>
    <row r="60" spans="1:8" ht="56.25" customHeight="1" x14ac:dyDescent="0.3">
      <c r="B60" s="7"/>
      <c r="C60" s="7"/>
      <c r="D60" s="7"/>
      <c r="E60" s="7"/>
      <c r="F60" s="7"/>
      <c r="G60" s="7"/>
      <c r="H60" s="7"/>
    </row>
    <row r="61" spans="1:8" ht="16.5" customHeight="1" x14ac:dyDescent="0.3">
      <c r="B61" s="8">
        <f t="array" aca="1" ref="B61:H61" ca="1">Days+8+DATE(Calendar5Year,Calendar5MonthOption,1)-WEEKDAY(DATE(Calendar5Year,Calendar5MonthOption,1),WeekdayOption)</f>
        <v>46055</v>
      </c>
      <c r="C61" s="8">
        <f ca="1"/>
        <v>46056</v>
      </c>
      <c r="D61" s="8">
        <f ca="1"/>
        <v>46057</v>
      </c>
      <c r="E61" s="8">
        <f ca="1"/>
        <v>46058</v>
      </c>
      <c r="F61" s="8">
        <f ca="1"/>
        <v>46059</v>
      </c>
      <c r="G61" s="8">
        <f ca="1"/>
        <v>46060</v>
      </c>
      <c r="H61" s="8">
        <f ca="1"/>
        <v>46061</v>
      </c>
    </row>
    <row r="62" spans="1:8" ht="56.25" customHeight="1" x14ac:dyDescent="0.3">
      <c r="B62" s="7"/>
      <c r="C62" s="48" t="s">
        <v>39</v>
      </c>
      <c r="D62" s="46"/>
      <c r="E62" s="46"/>
      <c r="F62" s="47"/>
      <c r="G62" s="7"/>
      <c r="H62" s="7"/>
    </row>
    <row r="63" spans="1:8" ht="16.5" customHeight="1" x14ac:dyDescent="0.3">
      <c r="B63" s="8">
        <f t="array" aca="1" ref="B63:H63" ca="1">Days+15+DATE(Calendar5Year,Calendar5MonthOption,1)-WEEKDAY(DATE(Calendar5Year,Calendar5MonthOption,1),WeekdayOption)</f>
        <v>46062</v>
      </c>
      <c r="C63" s="8">
        <f ca="1"/>
        <v>46063</v>
      </c>
      <c r="D63" s="8">
        <f ca="1"/>
        <v>46064</v>
      </c>
      <c r="E63" s="8">
        <f ca="1"/>
        <v>46065</v>
      </c>
      <c r="F63" s="8">
        <f ca="1"/>
        <v>46066</v>
      </c>
      <c r="G63" s="8">
        <f ca="1"/>
        <v>46067</v>
      </c>
      <c r="H63" s="8">
        <f ca="1"/>
        <v>46068</v>
      </c>
    </row>
    <row r="64" spans="1:8" ht="56.25" customHeight="1" x14ac:dyDescent="0.3">
      <c r="B64" s="7"/>
      <c r="C64" s="49" t="s">
        <v>39</v>
      </c>
      <c r="D64" s="14"/>
      <c r="E64" s="14"/>
      <c r="F64" s="14"/>
      <c r="G64" s="7"/>
      <c r="H64" s="7"/>
    </row>
    <row r="65" spans="1:8" ht="16.5" customHeight="1" x14ac:dyDescent="0.3">
      <c r="B65" s="8">
        <f t="array" aca="1" ref="B65:H65" ca="1">Days+22+DATE(Calendar5Year,Calendar5MonthOption,1)-WEEKDAY(DATE(Calendar5Year,Calendar5MonthOption,1),WeekdayOption)</f>
        <v>46069</v>
      </c>
      <c r="C65" s="8">
        <f ca="1"/>
        <v>46070</v>
      </c>
      <c r="D65" s="8">
        <f ca="1"/>
        <v>46071</v>
      </c>
      <c r="E65" s="8">
        <f ca="1"/>
        <v>46072</v>
      </c>
      <c r="F65" s="8">
        <f ca="1"/>
        <v>46073</v>
      </c>
      <c r="G65" s="8">
        <f ca="1"/>
        <v>46074</v>
      </c>
      <c r="H65" s="8">
        <f ca="1"/>
        <v>46075</v>
      </c>
    </row>
    <row r="66" spans="1:8" ht="56.25" customHeight="1" x14ac:dyDescent="0.3">
      <c r="B66" s="7"/>
      <c r="C66" s="15" t="s">
        <v>30</v>
      </c>
      <c r="D66" s="15" t="s">
        <v>30</v>
      </c>
      <c r="E66" s="15" t="s">
        <v>30</v>
      </c>
      <c r="F66" s="15" t="s">
        <v>30</v>
      </c>
      <c r="G66" s="7"/>
      <c r="H66" s="7"/>
    </row>
    <row r="67" spans="1:8" ht="16.5" customHeight="1" x14ac:dyDescent="0.3">
      <c r="B67" s="8">
        <f t="array" aca="1" ref="B67:H67" ca="1">Days+29+DATE(Calendar5Year,Calendar5MonthOption,1)-WEEKDAY(DATE(Calendar5Year,Calendar5MonthOption,1),WeekdayOption)</f>
        <v>46076</v>
      </c>
      <c r="C67" s="8">
        <f ca="1"/>
        <v>46077</v>
      </c>
      <c r="D67" s="8">
        <f ca="1"/>
        <v>46078</v>
      </c>
      <c r="E67" s="8">
        <f ca="1"/>
        <v>46079</v>
      </c>
      <c r="F67" s="8">
        <f ca="1"/>
        <v>46080</v>
      </c>
      <c r="G67" s="8">
        <f ca="1"/>
        <v>46081</v>
      </c>
      <c r="H67" s="8">
        <f ca="1"/>
        <v>46082</v>
      </c>
    </row>
    <row r="68" spans="1:8" ht="57" customHeight="1" x14ac:dyDescent="0.3">
      <c r="B68" s="7"/>
      <c r="C68" s="43" t="s">
        <v>25</v>
      </c>
      <c r="D68" s="16" t="s">
        <v>31</v>
      </c>
      <c r="E68" s="16" t="s">
        <v>31</v>
      </c>
      <c r="F68" s="16" t="s">
        <v>31</v>
      </c>
      <c r="G68" s="7"/>
      <c r="H68" s="7"/>
    </row>
    <row r="69" spans="1:8" ht="16.5" customHeight="1" x14ac:dyDescent="0.3">
      <c r="B69" s="8">
        <f t="array" aca="1" ref="B69:C69" ca="1">Days+36+DATE(Calendar5Year,Calendar5MonthOption,1)-WEEKDAY(DATE(Calendar5Year,Calendar5MonthOption,1),WeekdayOption)</f>
        <v>46083</v>
      </c>
      <c r="C69" s="8">
        <f ca="1"/>
        <v>46084</v>
      </c>
      <c r="D69" s="26" t="s">
        <v>0</v>
      </c>
      <c r="E69" s="27"/>
      <c r="F69" s="27"/>
      <c r="G69" s="27"/>
      <c r="H69" s="28"/>
    </row>
    <row r="70" spans="1:8" ht="63.75" customHeight="1" x14ac:dyDescent="0.3">
      <c r="B70" s="7"/>
      <c r="C70" s="7"/>
      <c r="D70" s="42" t="s">
        <v>42</v>
      </c>
      <c r="E70" s="33"/>
      <c r="F70" s="33"/>
      <c r="G70" s="33"/>
      <c r="H70" s="34"/>
    </row>
    <row r="71" spans="1:8" ht="54" customHeight="1" x14ac:dyDescent="0.7">
      <c r="A71" s="2"/>
      <c r="B71" s="1">
        <f ca="1">YEAR(DATE(Calendar5Year,Calendar5MonthOption+1,1))</f>
        <v>2026</v>
      </c>
      <c r="C71" s="41" t="s">
        <v>13</v>
      </c>
      <c r="D71" s="41"/>
      <c r="E71" s="41"/>
      <c r="F71" s="6"/>
      <c r="G71" s="6"/>
      <c r="H71" s="2"/>
    </row>
    <row r="72" spans="1:8" ht="14.25" customHeight="1" x14ac:dyDescent="0.3">
      <c r="A72" s="3"/>
      <c r="B72" s="4" t="s">
        <v>1</v>
      </c>
      <c r="C72" s="5" t="s">
        <v>4</v>
      </c>
      <c r="D72" s="4" t="s">
        <v>5</v>
      </c>
      <c r="E72" s="5" t="s">
        <v>6</v>
      </c>
      <c r="F72" s="4" t="s">
        <v>7</v>
      </c>
      <c r="G72" s="5" t="s">
        <v>8</v>
      </c>
      <c r="H72" s="4" t="s">
        <v>9</v>
      </c>
    </row>
    <row r="73" spans="1:8" ht="16.5" customHeight="1" x14ac:dyDescent="0.3">
      <c r="B73" s="8">
        <f t="array" aca="1" ref="B73:H73" ca="1">Days+1+DATE(Calendar6Year,Calendar6MonthOption,1)-WEEKDAY(DATE(Calendar6Year,Calendar6MonthOption,1),WeekdayOption)</f>
        <v>46076</v>
      </c>
      <c r="C73" s="8">
        <f ca="1"/>
        <v>46077</v>
      </c>
      <c r="D73" s="8">
        <f ca="1"/>
        <v>46078</v>
      </c>
      <c r="E73" s="8">
        <f ca="1"/>
        <v>46079</v>
      </c>
      <c r="F73" s="8">
        <f ca="1"/>
        <v>46080</v>
      </c>
      <c r="G73" s="8">
        <f ca="1"/>
        <v>46081</v>
      </c>
      <c r="H73" s="8">
        <f ca="1"/>
        <v>46082</v>
      </c>
    </row>
    <row r="74" spans="1:8" ht="56.25" customHeight="1" x14ac:dyDescent="0.3">
      <c r="B74" s="7"/>
      <c r="C74" s="7"/>
      <c r="D74" s="7"/>
      <c r="E74" s="7"/>
      <c r="F74" s="7"/>
      <c r="G74" s="7"/>
      <c r="H74" s="7"/>
    </row>
    <row r="75" spans="1:8" ht="16.5" customHeight="1" x14ac:dyDescent="0.3">
      <c r="B75" s="8">
        <f t="array" aca="1" ref="B75:H75" ca="1">Days+8+DATE(Calendar6Year,Calendar6MonthOption,1)-WEEKDAY(DATE(Calendar6Year,Calendar6MonthOption,1),WeekdayOption)</f>
        <v>46083</v>
      </c>
      <c r="C75" s="8">
        <f ca="1"/>
        <v>46084</v>
      </c>
      <c r="D75" s="8">
        <f ca="1"/>
        <v>46085</v>
      </c>
      <c r="E75" s="8">
        <f ca="1"/>
        <v>46086</v>
      </c>
      <c r="F75" s="8">
        <f ca="1"/>
        <v>46087</v>
      </c>
      <c r="G75" s="8">
        <f ca="1"/>
        <v>46088</v>
      </c>
      <c r="H75" s="8">
        <f ca="1"/>
        <v>46089</v>
      </c>
    </row>
    <row r="76" spans="1:8" ht="56.25" customHeight="1" x14ac:dyDescent="0.3">
      <c r="B76" s="7"/>
      <c r="C76" s="45" t="s">
        <v>37</v>
      </c>
      <c r="D76" s="45" t="s">
        <v>37</v>
      </c>
      <c r="E76" s="45" t="s">
        <v>37</v>
      </c>
      <c r="F76" s="45" t="s">
        <v>37</v>
      </c>
      <c r="G76" s="7"/>
      <c r="H76" s="7"/>
    </row>
    <row r="77" spans="1:8" ht="16.5" customHeight="1" x14ac:dyDescent="0.3">
      <c r="B77" s="8">
        <f t="array" aca="1" ref="B77:H77" ca="1">Days+15+DATE(Calendar6Year,Calendar6MonthOption,1)-WEEKDAY(DATE(Calendar6Year,Calendar6MonthOption,1),WeekdayOption)</f>
        <v>46090</v>
      </c>
      <c r="C77" s="8">
        <f ca="1"/>
        <v>46091</v>
      </c>
      <c r="D77" s="8">
        <f ca="1"/>
        <v>46092</v>
      </c>
      <c r="E77" s="8">
        <f ca="1"/>
        <v>46093</v>
      </c>
      <c r="F77" s="8">
        <f ca="1"/>
        <v>46094</v>
      </c>
      <c r="G77" s="8">
        <f ca="1"/>
        <v>46095</v>
      </c>
      <c r="H77" s="8">
        <f ca="1"/>
        <v>46096</v>
      </c>
    </row>
    <row r="78" spans="1:8" ht="56.25" customHeight="1" x14ac:dyDescent="0.3">
      <c r="B78" s="7"/>
      <c r="C78" s="44" t="s">
        <v>39</v>
      </c>
      <c r="D78" s="14"/>
      <c r="E78" s="14"/>
      <c r="F78" s="14"/>
      <c r="G78" s="7"/>
      <c r="H78" s="7"/>
    </row>
    <row r="79" spans="1:8" ht="16.5" customHeight="1" x14ac:dyDescent="0.3">
      <c r="B79" s="8">
        <f t="array" aca="1" ref="B79:H79" ca="1">Days+22+DATE(Calendar6Year,Calendar6MonthOption,1)-WEEKDAY(DATE(Calendar6Year,Calendar6MonthOption,1),WeekdayOption)</f>
        <v>46097</v>
      </c>
      <c r="C79" s="8">
        <f ca="1"/>
        <v>46098</v>
      </c>
      <c r="D79" s="8">
        <f ca="1"/>
        <v>46099</v>
      </c>
      <c r="E79" s="8">
        <f ca="1"/>
        <v>46100</v>
      </c>
      <c r="F79" s="8">
        <f ca="1"/>
        <v>46101</v>
      </c>
      <c r="G79" s="8">
        <f ca="1"/>
        <v>46102</v>
      </c>
      <c r="H79" s="8">
        <f ca="1"/>
        <v>46103</v>
      </c>
    </row>
    <row r="80" spans="1:8" ht="56.25" customHeight="1" x14ac:dyDescent="0.3">
      <c r="B80" s="7"/>
      <c r="C80" s="44" t="s">
        <v>39</v>
      </c>
      <c r="D80" s="14"/>
      <c r="E80" s="14"/>
      <c r="F80" s="14"/>
      <c r="G80" s="7"/>
      <c r="H80" s="7"/>
    </row>
    <row r="81" spans="1:8" ht="16.5" customHeight="1" x14ac:dyDescent="0.3">
      <c r="B81" s="8">
        <f t="array" aca="1" ref="B81:H81" ca="1">Days+29+DATE(Calendar6Year,Calendar6MonthOption,1)-WEEKDAY(DATE(Calendar6Year,Calendar6MonthOption,1),WeekdayOption)</f>
        <v>46104</v>
      </c>
      <c r="C81" s="8">
        <f ca="1"/>
        <v>46105</v>
      </c>
      <c r="D81" s="8">
        <f ca="1"/>
        <v>46106</v>
      </c>
      <c r="E81" s="8">
        <f ca="1"/>
        <v>46107</v>
      </c>
      <c r="F81" s="8">
        <f ca="1"/>
        <v>46108</v>
      </c>
      <c r="G81" s="8">
        <f ca="1"/>
        <v>46109</v>
      </c>
      <c r="H81" s="8">
        <f ca="1"/>
        <v>46110</v>
      </c>
    </row>
    <row r="82" spans="1:8" ht="57" customHeight="1" x14ac:dyDescent="0.3">
      <c r="B82" s="7"/>
      <c r="C82" s="15" t="s">
        <v>38</v>
      </c>
      <c r="D82" s="15" t="s">
        <v>38</v>
      </c>
      <c r="E82" s="15" t="s">
        <v>38</v>
      </c>
      <c r="F82" s="15" t="s">
        <v>38</v>
      </c>
      <c r="G82" s="7"/>
      <c r="H82" s="7"/>
    </row>
    <row r="83" spans="1:8" ht="16.5" customHeight="1" x14ac:dyDescent="0.3">
      <c r="B83" s="8">
        <f t="array" aca="1" ref="B83:C83" ca="1">Days+36+DATE(Calendar6Year,Calendar6MonthOption,1)-WEEKDAY(DATE(Calendar6Year,Calendar6MonthOption,1),WeekdayOption)</f>
        <v>46111</v>
      </c>
      <c r="C83" s="8">
        <f ca="1"/>
        <v>46112</v>
      </c>
      <c r="D83" s="26" t="s">
        <v>0</v>
      </c>
      <c r="E83" s="27"/>
      <c r="F83" s="27"/>
      <c r="G83" s="27"/>
      <c r="H83" s="28"/>
    </row>
    <row r="84" spans="1:8" ht="63.75" customHeight="1" x14ac:dyDescent="0.3">
      <c r="B84" s="7"/>
      <c r="C84" s="7"/>
      <c r="D84" s="42" t="s">
        <v>41</v>
      </c>
      <c r="E84" s="33"/>
      <c r="F84" s="33"/>
      <c r="G84" s="33"/>
      <c r="H84" s="34"/>
    </row>
    <row r="85" spans="1:8" ht="54" customHeight="1" x14ac:dyDescent="0.7">
      <c r="A85" s="2"/>
      <c r="B85" s="1">
        <f ca="1">YEAR(DATE(Calendar6Year,Calendar6MonthOption+1,1))</f>
        <v>2026</v>
      </c>
      <c r="C85" s="41" t="s">
        <v>14</v>
      </c>
      <c r="D85" s="41"/>
      <c r="E85" s="41"/>
      <c r="F85" s="6"/>
      <c r="G85" s="6"/>
      <c r="H85" s="2"/>
    </row>
    <row r="86" spans="1:8" ht="14.25" customHeight="1" x14ac:dyDescent="0.3">
      <c r="A86" s="3"/>
      <c r="B86" s="4" t="s">
        <v>1</v>
      </c>
      <c r="C86" s="5" t="s">
        <v>4</v>
      </c>
      <c r="D86" s="4" t="s">
        <v>5</v>
      </c>
      <c r="E86" s="5" t="s">
        <v>6</v>
      </c>
      <c r="F86" s="4" t="s">
        <v>7</v>
      </c>
      <c r="G86" s="5" t="s">
        <v>8</v>
      </c>
      <c r="H86" s="4" t="s">
        <v>9</v>
      </c>
    </row>
    <row r="87" spans="1:8" ht="16.5" customHeight="1" x14ac:dyDescent="0.3">
      <c r="B87" s="8">
        <f t="array" aca="1" ref="B87:H87" ca="1">Days+1+DATE(Calendar7Year,Calendar7MonthOption,1)-WEEKDAY(DATE(Calendar7Year,Calendar7MonthOption,1),WeekdayOption)</f>
        <v>46111</v>
      </c>
      <c r="C87" s="8">
        <f ca="1"/>
        <v>46112</v>
      </c>
      <c r="D87" s="8">
        <f ca="1"/>
        <v>46113</v>
      </c>
      <c r="E87" s="8">
        <f ca="1"/>
        <v>46114</v>
      </c>
      <c r="F87" s="8">
        <f ca="1"/>
        <v>46115</v>
      </c>
      <c r="G87" s="8">
        <f ca="1"/>
        <v>46116</v>
      </c>
      <c r="H87" s="8">
        <f ca="1"/>
        <v>46117</v>
      </c>
    </row>
    <row r="88" spans="1:8" ht="56.25" customHeight="1" x14ac:dyDescent="0.3">
      <c r="B88" s="7"/>
      <c r="C88" s="7"/>
      <c r="D88" s="7"/>
      <c r="E88" s="7"/>
      <c r="F88" s="7"/>
      <c r="G88" s="7"/>
      <c r="H88" s="7"/>
    </row>
    <row r="89" spans="1:8" ht="16.5" customHeight="1" x14ac:dyDescent="0.3">
      <c r="B89" s="8">
        <f t="array" aca="1" ref="B89:H89" ca="1">Days+8+DATE(Calendar7Year,Calendar7MonthOption,1)-WEEKDAY(DATE(Calendar7Year,Calendar7MonthOption,1),WeekdayOption)</f>
        <v>46118</v>
      </c>
      <c r="C89" s="8">
        <f ca="1"/>
        <v>46119</v>
      </c>
      <c r="D89" s="8">
        <f ca="1"/>
        <v>46120</v>
      </c>
      <c r="E89" s="8">
        <f ca="1"/>
        <v>46121</v>
      </c>
      <c r="F89" s="8">
        <f ca="1"/>
        <v>46122</v>
      </c>
      <c r="G89" s="8">
        <f ca="1"/>
        <v>46123</v>
      </c>
      <c r="H89" s="8">
        <f ca="1"/>
        <v>46124</v>
      </c>
    </row>
    <row r="90" spans="1:8" ht="56.25" customHeight="1" x14ac:dyDescent="0.3">
      <c r="B90" s="7"/>
      <c r="C90" s="16" t="s">
        <v>40</v>
      </c>
      <c r="D90" s="16" t="s">
        <v>40</v>
      </c>
      <c r="E90" s="16" t="s">
        <v>40</v>
      </c>
      <c r="F90" s="16" t="s">
        <v>40</v>
      </c>
      <c r="G90" s="7"/>
      <c r="H90" s="7"/>
    </row>
    <row r="91" spans="1:8" ht="16.5" customHeight="1" x14ac:dyDescent="0.3">
      <c r="B91" s="8">
        <f t="array" aca="1" ref="B91:H91" ca="1">Days+15+DATE(Calendar7Year,Calendar7MonthOption,1)-WEEKDAY(DATE(Calendar7Year,Calendar7MonthOption,1),WeekdayOption)</f>
        <v>46125</v>
      </c>
      <c r="C91" s="8">
        <f ca="1"/>
        <v>46126</v>
      </c>
      <c r="D91" s="8">
        <f ca="1"/>
        <v>46127</v>
      </c>
      <c r="E91" s="8">
        <f ca="1"/>
        <v>46128</v>
      </c>
      <c r="F91" s="8">
        <f ca="1"/>
        <v>46129</v>
      </c>
      <c r="G91" s="8">
        <f ca="1"/>
        <v>46130</v>
      </c>
      <c r="H91" s="8">
        <f ca="1"/>
        <v>46131</v>
      </c>
    </row>
    <row r="92" spans="1:8" ht="56.25" customHeight="1" x14ac:dyDescent="0.3">
      <c r="B92" s="7"/>
      <c r="C92" s="16" t="s">
        <v>32</v>
      </c>
      <c r="D92" s="16" t="s">
        <v>32</v>
      </c>
      <c r="E92" s="16" t="s">
        <v>32</v>
      </c>
      <c r="F92" s="16" t="s">
        <v>32</v>
      </c>
      <c r="G92" s="7"/>
      <c r="H92" s="7"/>
    </row>
    <row r="93" spans="1:8" ht="16.5" customHeight="1" x14ac:dyDescent="0.3">
      <c r="B93" s="8">
        <f t="array" aca="1" ref="B93:H93" ca="1">Days+22+DATE(Calendar7Year,Calendar7MonthOption,1)-WEEKDAY(DATE(Calendar7Year,Calendar7MonthOption,1),WeekdayOption)</f>
        <v>46132</v>
      </c>
      <c r="C93" s="8">
        <f ca="1"/>
        <v>46133</v>
      </c>
      <c r="D93" s="8">
        <f ca="1"/>
        <v>46134</v>
      </c>
      <c r="E93" s="8">
        <f ca="1"/>
        <v>46135</v>
      </c>
      <c r="F93" s="8">
        <f ca="1"/>
        <v>46136</v>
      </c>
      <c r="G93" s="8">
        <f ca="1"/>
        <v>46137</v>
      </c>
      <c r="H93" s="8">
        <f ca="1"/>
        <v>46138</v>
      </c>
    </row>
    <row r="94" spans="1:8" ht="56.25" customHeight="1" x14ac:dyDescent="0.3">
      <c r="B94" s="7"/>
      <c r="C94" s="7"/>
      <c r="D94" s="7"/>
      <c r="E94" s="7"/>
      <c r="F94" s="7"/>
      <c r="G94" s="7"/>
      <c r="H94" s="7"/>
    </row>
    <row r="95" spans="1:8" ht="16.5" customHeight="1" x14ac:dyDescent="0.3">
      <c r="B95" s="8">
        <f t="array" aca="1" ref="B95:H95" ca="1">Days+29+DATE(Calendar7Year,Calendar7MonthOption,1)-WEEKDAY(DATE(Calendar7Year,Calendar7MonthOption,1),WeekdayOption)</f>
        <v>46139</v>
      </c>
      <c r="C95" s="8">
        <f ca="1"/>
        <v>46140</v>
      </c>
      <c r="D95" s="8">
        <f ca="1"/>
        <v>46141</v>
      </c>
      <c r="E95" s="8">
        <f ca="1"/>
        <v>46142</v>
      </c>
      <c r="F95" s="8">
        <f ca="1"/>
        <v>46143</v>
      </c>
      <c r="G95" s="8">
        <f ca="1"/>
        <v>46144</v>
      </c>
      <c r="H95" s="8">
        <f ca="1"/>
        <v>46145</v>
      </c>
    </row>
    <row r="96" spans="1:8" ht="57" customHeight="1" x14ac:dyDescent="0.3">
      <c r="B96" s="16" t="s">
        <v>33</v>
      </c>
      <c r="C96" s="16" t="s">
        <v>33</v>
      </c>
      <c r="D96" s="16" t="s">
        <v>33</v>
      </c>
      <c r="E96" s="16" t="s">
        <v>33</v>
      </c>
      <c r="F96" s="21" t="s">
        <v>26</v>
      </c>
      <c r="G96" s="7"/>
      <c r="H96" s="7"/>
    </row>
    <row r="97" spans="1:8" ht="16.5" customHeight="1" x14ac:dyDescent="0.3">
      <c r="B97" s="8">
        <f t="array" aca="1" ref="B97:C97" ca="1">Days+36+DATE(Calendar7Year,Calendar7MonthOption,1)-WEEKDAY(DATE(Calendar7Year,Calendar7MonthOption,1),WeekdayOption)</f>
        <v>46146</v>
      </c>
      <c r="C97" s="8">
        <f ca="1"/>
        <v>46147</v>
      </c>
      <c r="D97" s="26" t="s">
        <v>0</v>
      </c>
      <c r="E97" s="27"/>
      <c r="F97" s="27"/>
      <c r="G97" s="27"/>
      <c r="H97" s="28"/>
    </row>
    <row r="98" spans="1:8" ht="63.75" customHeight="1" x14ac:dyDescent="0.3">
      <c r="B98" s="7"/>
      <c r="C98" s="7"/>
      <c r="D98" s="32"/>
      <c r="E98" s="33"/>
      <c r="F98" s="33"/>
      <c r="G98" s="33"/>
      <c r="H98" s="34"/>
    </row>
    <row r="99" spans="1:8" ht="54" customHeight="1" x14ac:dyDescent="0.7">
      <c r="A99" s="2"/>
      <c r="B99" s="1">
        <f ca="1">YEAR(DATE(Calendar7Year,Calendar7MonthOption+1,1))</f>
        <v>2026</v>
      </c>
      <c r="C99" s="41" t="s">
        <v>15</v>
      </c>
      <c r="D99" s="41"/>
      <c r="E99" s="41"/>
      <c r="F99" s="6"/>
      <c r="G99" s="6"/>
      <c r="H99" s="2"/>
    </row>
    <row r="100" spans="1:8" ht="14.25" customHeight="1" x14ac:dyDescent="0.3">
      <c r="A100" s="3"/>
      <c r="B100" s="4" t="s">
        <v>1</v>
      </c>
      <c r="C100" s="5" t="s">
        <v>4</v>
      </c>
      <c r="D100" s="4" t="s">
        <v>5</v>
      </c>
      <c r="E100" s="5" t="s">
        <v>6</v>
      </c>
      <c r="F100" s="4" t="s">
        <v>7</v>
      </c>
      <c r="G100" s="5" t="s">
        <v>8</v>
      </c>
      <c r="H100" s="4" t="s">
        <v>9</v>
      </c>
    </row>
    <row r="101" spans="1:8" ht="16.5" customHeight="1" x14ac:dyDescent="0.3">
      <c r="B101" s="8">
        <f t="array" aca="1" ref="B101:H101" ca="1">Days+1+DATE(Calendar8Year,Calendar8MonthOption,1)-WEEKDAY(DATE(Calendar8Year,Calendar8MonthOption,1),WeekdayOption)</f>
        <v>46139</v>
      </c>
      <c r="C101" s="8">
        <f ca="1"/>
        <v>46140</v>
      </c>
      <c r="D101" s="8">
        <f ca="1"/>
        <v>46141</v>
      </c>
      <c r="E101" s="8">
        <f ca="1"/>
        <v>46142</v>
      </c>
      <c r="F101" s="8">
        <f ca="1"/>
        <v>46143</v>
      </c>
      <c r="G101" s="8">
        <f ca="1"/>
        <v>46144</v>
      </c>
      <c r="H101" s="8">
        <f ca="1"/>
        <v>46145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7"/>
    </row>
    <row r="103" spans="1:8" ht="16.5" customHeight="1" x14ac:dyDescent="0.3">
      <c r="B103" s="8">
        <f t="array" aca="1" ref="B103:H103" ca="1">Days+8+DATE(Calendar8Year,Calendar8MonthOption,1)-WEEKDAY(DATE(Calendar8Year,Calendar8MonthOption,1),WeekdayOption)</f>
        <v>46146</v>
      </c>
      <c r="C103" s="8">
        <f ca="1"/>
        <v>46147</v>
      </c>
      <c r="D103" s="8">
        <f ca="1"/>
        <v>46148</v>
      </c>
      <c r="E103" s="8">
        <f ca="1"/>
        <v>46149</v>
      </c>
      <c r="F103" s="8">
        <f ca="1"/>
        <v>46150</v>
      </c>
      <c r="G103" s="8">
        <f ca="1"/>
        <v>46151</v>
      </c>
      <c r="H103" s="8">
        <f ca="1"/>
        <v>46152</v>
      </c>
    </row>
    <row r="104" spans="1:8" ht="56.25" customHeight="1" x14ac:dyDescent="0.3">
      <c r="B104" s="7"/>
      <c r="C104" s="16" t="s">
        <v>34</v>
      </c>
      <c r="D104" s="16" t="s">
        <v>34</v>
      </c>
      <c r="E104" s="16" t="s">
        <v>34</v>
      </c>
      <c r="F104" s="16" t="s">
        <v>34</v>
      </c>
      <c r="G104" s="7"/>
      <c r="H104" s="7"/>
    </row>
    <row r="105" spans="1:8" ht="16.5" customHeight="1" x14ac:dyDescent="0.3">
      <c r="B105" s="8">
        <f t="array" aca="1" ref="B105:H105" ca="1">Days+15+DATE(Calendar8Year,Calendar8MonthOption,1)-WEEKDAY(DATE(Calendar8Year,Calendar8MonthOption,1),WeekdayOption)</f>
        <v>46153</v>
      </c>
      <c r="C105" s="8">
        <f ca="1"/>
        <v>46154</v>
      </c>
      <c r="D105" s="8">
        <f ca="1"/>
        <v>46155</v>
      </c>
      <c r="E105" s="8">
        <f ca="1"/>
        <v>46156</v>
      </c>
      <c r="F105" s="8">
        <f ca="1"/>
        <v>46157</v>
      </c>
      <c r="G105" s="8">
        <f ca="1"/>
        <v>46158</v>
      </c>
      <c r="H105" s="8">
        <f ca="1"/>
        <v>46159</v>
      </c>
    </row>
    <row r="106" spans="1:8" ht="56.25" customHeight="1" x14ac:dyDescent="0.3">
      <c r="B106" s="7"/>
      <c r="C106" s="7"/>
      <c r="D106" s="7"/>
      <c r="E106" s="7"/>
      <c r="F106" s="21" t="s">
        <v>27</v>
      </c>
      <c r="G106" s="7"/>
      <c r="H106" s="7"/>
    </row>
    <row r="107" spans="1:8" ht="16.5" customHeight="1" x14ac:dyDescent="0.3">
      <c r="B107" s="8">
        <f t="array" aca="1" ref="B107:H107" ca="1">Days+22+DATE(Calendar8Year,Calendar8MonthOption,1)-WEEKDAY(DATE(Calendar8Year,Calendar8MonthOption,1),WeekdayOption)</f>
        <v>46160</v>
      </c>
      <c r="C107" s="8">
        <f ca="1"/>
        <v>46161</v>
      </c>
      <c r="D107" s="8">
        <f ca="1"/>
        <v>46162</v>
      </c>
      <c r="E107" s="8">
        <f ca="1"/>
        <v>46163</v>
      </c>
      <c r="F107" s="8">
        <f ca="1"/>
        <v>46164</v>
      </c>
      <c r="G107" s="8">
        <f ca="1"/>
        <v>46165</v>
      </c>
      <c r="H107" s="8">
        <f ca="1"/>
        <v>46166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7"/>
    </row>
    <row r="109" spans="1:8" ht="16.5" customHeight="1" x14ac:dyDescent="0.3">
      <c r="B109" s="8">
        <f t="array" aca="1" ref="B109:H109" ca="1">Days+29+DATE(Calendar8Year,Calendar8MonthOption,1)-WEEKDAY(DATE(Calendar8Year,Calendar8MonthOption,1),WeekdayOption)</f>
        <v>46167</v>
      </c>
      <c r="C109" s="8">
        <f ca="1"/>
        <v>46168</v>
      </c>
      <c r="D109" s="8">
        <f ca="1"/>
        <v>46169</v>
      </c>
      <c r="E109" s="8">
        <f ca="1"/>
        <v>46170</v>
      </c>
      <c r="F109" s="8">
        <f ca="1"/>
        <v>46171</v>
      </c>
      <c r="G109" s="8">
        <f ca="1"/>
        <v>46172</v>
      </c>
      <c r="H109" s="8">
        <f ca="1"/>
        <v>46173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7"/>
    </row>
    <row r="111" spans="1:8" ht="16.5" customHeight="1" x14ac:dyDescent="0.3">
      <c r="B111" s="8">
        <f t="array" aca="1" ref="B111:C111" ca="1">Days+36+DATE(Calendar8Year,Calendar8MonthOption,1)-WEEKDAY(DATE(Calendar8Year,Calendar8MonthOption,1),WeekdayOption)</f>
        <v>46174</v>
      </c>
      <c r="C111" s="8">
        <f ca="1"/>
        <v>46175</v>
      </c>
      <c r="D111" s="26" t="s">
        <v>0</v>
      </c>
      <c r="E111" s="27"/>
      <c r="F111" s="27"/>
      <c r="G111" s="27"/>
      <c r="H111" s="28"/>
    </row>
    <row r="112" spans="1:8" ht="63.75" customHeight="1" x14ac:dyDescent="0.3">
      <c r="B112" s="7"/>
      <c r="C112" s="7"/>
      <c r="D112" s="32"/>
      <c r="E112" s="33"/>
      <c r="F112" s="33"/>
      <c r="G112" s="33"/>
      <c r="H112" s="34"/>
    </row>
  </sheetData>
  <mergeCells count="24">
    <mergeCell ref="D111:H111"/>
    <mergeCell ref="D98:H98"/>
    <mergeCell ref="D112:H112"/>
    <mergeCell ref="C71:E71"/>
    <mergeCell ref="C85:E85"/>
    <mergeCell ref="C99:E99"/>
    <mergeCell ref="D97:H97"/>
    <mergeCell ref="D84:H84"/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</mergeCells>
  <phoneticPr fontId="4" type="noConversion"/>
  <conditionalFormatting sqref="B3:H3 B5:H5 B7:H7 B9:H9 B11:H11 B13:C13">
    <cfRule type="expression" dxfId="7" priority="38">
      <formula>MONTH(B3)&lt;&gt;Calendar1MonthOption</formula>
    </cfRule>
  </conditionalFormatting>
  <conditionalFormatting sqref="B17:H17 B19:H19 B21:H21 B23:H23 B25:H25 B27:C27">
    <cfRule type="expression" dxfId="6" priority="27">
      <formula>MONTH(B17)&lt;&gt;Calendar2MonthOption</formula>
    </cfRule>
  </conditionalFormatting>
  <conditionalFormatting sqref="B31:H31 B33:H33 B35:H35 B37:H37 B39:H39 B41:C41">
    <cfRule type="expression" dxfId="5" priority="25">
      <formula>MONTH(B31)&lt;&gt;Calendar3MonthOption</formula>
    </cfRule>
  </conditionalFormatting>
  <conditionalFormatting sqref="B45:H45 B47:H47 B49:H49 B51:H51 B53:H53 B55:C55">
    <cfRule type="expression" dxfId="4" priority="23">
      <formula>MONTH(B45)&lt;&gt;Calendar4MonthOption</formula>
    </cfRule>
  </conditionalFormatting>
  <conditionalFormatting sqref="B59:H59 B61:H61 B63:H63 B65:H65 B67:H67 B69:C69">
    <cfRule type="expression" dxfId="3" priority="21">
      <formula>MONTH(B59)&lt;&gt;Calendar5MonthOption</formula>
    </cfRule>
  </conditionalFormatting>
  <conditionalFormatting sqref="B73:H73 B75:H75 B77:H77 B79:H79 B81:H81 B83:C83">
    <cfRule type="expression" dxfId="2" priority="19">
      <formula>MONTH(B73)&lt;&gt;Calendar6MonthOption</formula>
    </cfRule>
  </conditionalFormatting>
  <conditionalFormatting sqref="B87:H87 B89:H89 B91:H91 B93:H93 B95:H95 B97:C97">
    <cfRule type="expression" dxfId="1" priority="17">
      <formula>MONTH(B87)&lt;&gt;Calendar7MonthOption</formula>
    </cfRule>
  </conditionalFormatting>
  <conditionalFormatting sqref="B101:H101 B103:H103 B105:H105 B107:H107 B109:H109 B111:C111">
    <cfRule type="expression" dxfId="0" priority="15">
      <formula>MONTH(B101)&lt;&gt;Calendar8MonthOption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" xr:uid="{00000000-0002-0000-0000-00000E000000}"/>
    <dataValidation allowBlank="1" showInputMessage="1" showErrorMessage="1" prompt="Calendar month is automatically updated based on the month selected in cell C1" sqref="C29:E29 C43:E43 C57:E57 C71:E71 C85:E85 C99:E99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7" manualBreakCount="7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Calendar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Liis</dc:creator>
  <cp:lastModifiedBy>Liis</cp:lastModifiedBy>
  <dcterms:created xsi:type="dcterms:W3CDTF">2018-02-18T23:49:08Z</dcterms:created>
  <dcterms:modified xsi:type="dcterms:W3CDTF">2025-09-25T08:38:17Z</dcterms:modified>
</cp:coreProperties>
</file>